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410" windowHeight="7275" activeTab="1"/>
  </bookViews>
  <sheets>
    <sheet name="Vorbemerkungen" sheetId="1" r:id="rId1"/>
    <sheet name="Pfarrstellen" sheetId="2" r:id="rId2"/>
    <sheet name="Mitarbeiterstellen" sheetId="3" r:id="rId3"/>
    <sheet name="Zusammenstellung Personalkosten" sheetId="4" r:id="rId4"/>
    <sheet name="Berechnung Planungsbeträge" sheetId="5" r:id="rId5"/>
  </sheets>
  <definedNames>
    <definedName name="_xlnm.Print_Area" localSheetId="4">'Berechnung Planungsbeträge'!$A$1:$H$58</definedName>
    <definedName name="_xlnm.Print_Area" localSheetId="2">'Mitarbeiterstellen'!$A$1:$K$129</definedName>
    <definedName name="_xlnm.Print_Area" localSheetId="1">'Pfarrstellen'!$A$1:$K$76</definedName>
    <definedName name="_xlnm.Print_Area" localSheetId="0">'Vorbemerkungen'!$A$1:$L$59</definedName>
    <definedName name="_xlnm.Print_Area" localSheetId="3">'Zusammenstellung Personalkosten'!$A$1:$M$143</definedName>
    <definedName name="_xlnm.Print_Titles" localSheetId="1">'Pfarrstellen'!$7:$10</definedName>
    <definedName name="_xlnm.Print_Titles" localSheetId="3">'Zusammenstellung Personalkosten'!$1:$4</definedName>
  </definedNames>
  <calcPr fullCalcOnLoad="1"/>
</workbook>
</file>

<file path=xl/sharedStrings.xml><?xml version="1.0" encoding="utf-8"?>
<sst xmlns="http://schemas.openxmlformats.org/spreadsheetml/2006/main" count="312" uniqueCount="213">
  <si>
    <t>Finanzplanung für den Ev.-luth. Kirchenkreis</t>
  </si>
  <si>
    <t>hier: Planung der Stellen und der Personalausgaben</t>
  </si>
  <si>
    <t>I.</t>
  </si>
  <si>
    <t>II.</t>
  </si>
  <si>
    <t>Nr.</t>
  </si>
  <si>
    <t>Summe</t>
  </si>
  <si>
    <t>Stellen für Diakone und Diakoninnen</t>
  </si>
  <si>
    <t>III.</t>
  </si>
  <si>
    <t>A.</t>
  </si>
  <si>
    <t>Superintendenturpfarrstelle</t>
  </si>
  <si>
    <t xml:space="preserve">Pfarrstelle </t>
  </si>
  <si>
    <t>B.</t>
  </si>
  <si>
    <t>Diakon/Diakonin</t>
  </si>
  <si>
    <t xml:space="preserve">allg. Verwaltung: </t>
  </si>
  <si>
    <t>A 15</t>
  </si>
  <si>
    <t>A 14</t>
  </si>
  <si>
    <t>A 13</t>
  </si>
  <si>
    <t>A 12</t>
  </si>
  <si>
    <t>A 11</t>
  </si>
  <si>
    <t>A 10</t>
  </si>
  <si>
    <t>A 9</t>
  </si>
  <si>
    <t>A 8</t>
  </si>
  <si>
    <t>C.</t>
  </si>
  <si>
    <t>gerundet:</t>
  </si>
  <si>
    <t>ggf. weiterer proz. Aufschlag *:</t>
  </si>
  <si>
    <r>
      <t xml:space="preserve">*   </t>
    </r>
    <r>
      <rPr>
        <sz val="10"/>
        <rFont val="Arial"/>
        <family val="0"/>
      </rPr>
      <t>ggf. weitere "Planungsreserve" für z.B. Vertretungen, Abfindungen oder Absenkung des Allgem. Zuweisungsvolumens (vgl. § 7 Abs. 3 FAG)</t>
    </r>
  </si>
  <si>
    <t>KK-Sozialarbeiter/ -Sozialarbeiterin</t>
  </si>
  <si>
    <t>Bes.Gr. A 15</t>
  </si>
  <si>
    <t>Pfarrstellen:</t>
  </si>
  <si>
    <t>Mitarbeiterstellen:</t>
  </si>
  <si>
    <t>Betrag:</t>
  </si>
  <si>
    <t>besetzte Stellenanteile im KK (in %)</t>
  </si>
  <si>
    <t>in v.H.</t>
  </si>
  <si>
    <t>TT.MM.JJ</t>
  </si>
  <si>
    <t>Superintendent/ -in</t>
  </si>
  <si>
    <t xml:space="preserve">Der Zeitpunkt hat auch die Umsetzbarkeit/Realisierung (insbes. bei noch besetzten Stellenanteilen) zu berücksichtigen </t>
  </si>
  <si>
    <r>
      <t xml:space="preserve">* </t>
    </r>
    <r>
      <rPr>
        <vertAlign val="superscript"/>
        <sz val="10"/>
        <rFont val="Arial"/>
        <family val="2"/>
      </rPr>
      <t>1</t>
    </r>
  </si>
  <si>
    <r>
      <t xml:space="preserve">* </t>
    </r>
    <r>
      <rPr>
        <vertAlign val="superscript"/>
        <sz val="10"/>
        <rFont val="Arial"/>
        <family val="2"/>
      </rPr>
      <t>2</t>
    </r>
  </si>
  <si>
    <r>
      <t xml:space="preserve">* </t>
    </r>
    <r>
      <rPr>
        <vertAlign val="superscript"/>
        <sz val="10"/>
        <rFont val="Arial"/>
        <family val="2"/>
      </rPr>
      <t>3</t>
    </r>
  </si>
  <si>
    <r>
      <t xml:space="preserve">* </t>
    </r>
    <r>
      <rPr>
        <vertAlign val="superscript"/>
        <sz val="10"/>
        <rFont val="Arial"/>
        <family val="2"/>
      </rPr>
      <t>4</t>
    </r>
  </si>
  <si>
    <r>
      <t xml:space="preserve">Stellen für Kirchenmusiker und -musikerinnen </t>
    </r>
    <r>
      <rPr>
        <b/>
        <sz val="8"/>
        <rFont val="Arial"/>
        <family val="2"/>
      </rPr>
      <t>(ohne "nebenberufl." Organisten, Chorleiter etc.)</t>
    </r>
  </si>
  <si>
    <t>Pfarrstellen</t>
  </si>
  <si>
    <t>Diakone</t>
  </si>
  <si>
    <t>sonstige Mitarbeiter</t>
  </si>
  <si>
    <t>Zwischensumme</t>
  </si>
  <si>
    <t>Sozialarbeiter</t>
  </si>
  <si>
    <t>Verwaltungsst.</t>
  </si>
  <si>
    <t>1.)</t>
  </si>
  <si>
    <t>2.)</t>
  </si>
  <si>
    <t>3.)</t>
  </si>
  <si>
    <t>Beratungsst.</t>
  </si>
  <si>
    <t>Summe Veränderungen:</t>
  </si>
  <si>
    <t>IV.</t>
  </si>
  <si>
    <t>geplante Änderung Umfang</t>
  </si>
  <si>
    <t>Planungs- / Verrechnungs-betrag</t>
  </si>
  <si>
    <t>Zeitpunkt der Änderung</t>
  </si>
  <si>
    <r>
      <t xml:space="preserve">Zeitpunkt geplante Änderung * </t>
    </r>
    <r>
      <rPr>
        <vertAlign val="superscript"/>
        <sz val="10"/>
        <rFont val="Arial"/>
        <family val="2"/>
      </rPr>
      <t>2</t>
    </r>
  </si>
  <si>
    <t>Veränderung im Stellenumfang</t>
  </si>
  <si>
    <t>Bestand am 31.12.</t>
  </si>
  <si>
    <t>Anstellungsträger (Kirchengem./ Kirchenkreis)</t>
  </si>
  <si>
    <t>gehobener Dienst</t>
  </si>
  <si>
    <t>Bewertung der Stelle (Bes./Entgeltgr.)</t>
  </si>
  <si>
    <t>Bemerkungen</t>
  </si>
  <si>
    <t xml:space="preserve">weitere finanzrelevante, planungsbereichsbezogene Dienstaufträge </t>
  </si>
  <si>
    <t>(Anstellungsträger der Mitarbeiter/-innen im Amt)</t>
  </si>
  <si>
    <t>Summe Veränderungen</t>
  </si>
  <si>
    <t>Summe Personalkosten</t>
  </si>
  <si>
    <t>&gt;&gt;&gt;&gt;&gt;&gt;&gt;&gt;&gt;&gt;</t>
  </si>
  <si>
    <t xml:space="preserve">Der Zeitpunkt hat auch die Umsetzbarkeit/Realisierung (insbes. bei noch besetzten Stellenanteilen) zu berücksichtigen! </t>
  </si>
  <si>
    <t>Vorbemerkungen und allgemeine Hinweise:</t>
  </si>
  <si>
    <t>(Verrechnungsbetrag nach § 5 FAVO - Pfarrstelle)</t>
  </si>
  <si>
    <t>(Verrechnungsbetrag nach § 5 FAVO - Superintendentur-Pfarrstelle)</t>
  </si>
  <si>
    <t xml:space="preserve">in v. H. </t>
  </si>
  <si>
    <t>A-Kirchenmusikerstellen</t>
  </si>
  <si>
    <t>B-Kirchenmusikerstellen</t>
  </si>
  <si>
    <r>
      <t xml:space="preserve">Planungs- betrag * </t>
    </r>
    <r>
      <rPr>
        <vertAlign val="superscript"/>
        <sz val="8"/>
        <rFont val="Arial"/>
        <family val="2"/>
      </rPr>
      <t>1</t>
    </r>
  </si>
  <si>
    <t xml:space="preserve">die Finanzierung aus Gesamtzuweisungsmitteln wird als Regelfall unterstellt.  </t>
  </si>
  <si>
    <r>
      <t xml:space="preserve">Hier sind die entspr. Einnahmen herkunfts- und ggf. betragsmäßig zu erfassen, soweit die Finanzierung </t>
    </r>
    <r>
      <rPr>
        <b/>
        <u val="single"/>
        <sz val="10"/>
        <rFont val="Arial"/>
        <family val="2"/>
      </rPr>
      <t xml:space="preserve">nicht </t>
    </r>
    <r>
      <rPr>
        <sz val="10"/>
        <rFont val="Arial"/>
        <family val="0"/>
      </rPr>
      <t xml:space="preserve">aus (Gesamt-)Zuweisungsmitteln erfolgt; </t>
    </r>
  </si>
  <si>
    <t>Sämtliche Mitarbeiterstellen in der Verwaltungsstelle (Kirchenamt/Kirchenkreisamt)</t>
  </si>
  <si>
    <r>
      <t xml:space="preserve">ungeachtet ihrer Finanzierung * </t>
    </r>
    <r>
      <rPr>
        <b/>
        <vertAlign val="superscript"/>
        <sz val="10"/>
        <rFont val="Arial"/>
        <family val="2"/>
      </rPr>
      <t>4</t>
    </r>
  </si>
  <si>
    <t xml:space="preserve">A 14 </t>
  </si>
  <si>
    <t>TVL 13</t>
  </si>
  <si>
    <t>TVL 12</t>
  </si>
  <si>
    <t>TVL 11</t>
  </si>
  <si>
    <t>TVL 10</t>
  </si>
  <si>
    <t>TVL 9</t>
  </si>
  <si>
    <t>Übrige Stellen (pauschaliert)</t>
  </si>
  <si>
    <t>Umfang Stellen 31.12.2012</t>
  </si>
  <si>
    <t>Kosten für die Verwaltungsstelle</t>
  </si>
  <si>
    <t>Summe Verwaltung</t>
  </si>
  <si>
    <t>60er-Regelung in € pro Jahr</t>
  </si>
  <si>
    <t>finanz. Auswirkungen</t>
  </si>
  <si>
    <t>(ohne Dritt-/ Eigen- oder Fremdfinanzierungen)</t>
  </si>
  <si>
    <t>Berechnung Planungsbeträge</t>
  </si>
  <si>
    <t>Berücksichtigung von Personalausgaben</t>
  </si>
  <si>
    <t>Entgeltgruppe :TVL 13</t>
  </si>
  <si>
    <t>1.</t>
  </si>
  <si>
    <t>Stellenplanung für den Ev.-luth. Kirchenkreis</t>
  </si>
  <si>
    <t>Gegenstand der Planung</t>
  </si>
  <si>
    <t xml:space="preserve"> </t>
  </si>
  <si>
    <t>2.</t>
  </si>
  <si>
    <t>3.</t>
  </si>
  <si>
    <t>Gestaltung des Stellenrahmenplans</t>
  </si>
  <si>
    <t>Im Stellenrahmenplan sind für die Berufsgruppen der Pfarrer und Pfarrerinnen, Diakone und Diakoninnen,sowie der A- und B-Kirchenmusiker/-innen alle Stellen</t>
  </si>
  <si>
    <r>
      <t xml:space="preserve">Der Vordruck unterscheidet, ob eine Stelle hinsichtlich ihres </t>
    </r>
    <r>
      <rPr>
        <b/>
        <sz val="10"/>
        <rFont val="Arial"/>
        <family val="2"/>
      </rPr>
      <t>Stellenumfangs</t>
    </r>
    <r>
      <rPr>
        <sz val="10"/>
        <rFont val="Arial"/>
        <family val="0"/>
      </rPr>
      <t xml:space="preserve"> oder hinsichtlich ihrer </t>
    </r>
    <r>
      <rPr>
        <b/>
        <sz val="10"/>
        <rFont val="Arial"/>
        <family val="2"/>
      </rPr>
      <t>Finanzierung</t>
    </r>
    <r>
      <rPr>
        <sz val="10"/>
        <rFont val="Arial"/>
        <family val="0"/>
      </rPr>
      <t xml:space="preserve"> verändert werden soll. Hier war es in der Ver-</t>
    </r>
  </si>
  <si>
    <t>Zusammenstellung der Personalkosten</t>
  </si>
  <si>
    <t>Es ist unbedingt darauf zu achten, dass die Angaben im Stellenrahmenplan mit den Angaben in den jeweiligen Konzepten übereinstimmen, denn der Stellen-</t>
  </si>
  <si>
    <r>
      <t xml:space="preserve">rahmenplan </t>
    </r>
    <r>
      <rPr>
        <b/>
        <sz val="10"/>
        <rFont val="Arial"/>
        <family val="2"/>
      </rPr>
      <t>basiert auf den Konzepten</t>
    </r>
    <r>
      <rPr>
        <sz val="10"/>
        <rFont val="Arial"/>
        <family val="0"/>
      </rPr>
      <t xml:space="preserve"> für die jeweiligen Handlungsfelder (vgl. §§ 20 Abs. 2 und 23 Abs. 1 FAG). </t>
    </r>
  </si>
  <si>
    <t>Weitere Hinweise</t>
  </si>
  <si>
    <r>
      <t xml:space="preserve">Weitere Hinweise finden sich als </t>
    </r>
    <r>
      <rPr>
        <b/>
        <sz val="10"/>
        <rFont val="Arial"/>
        <family val="2"/>
      </rPr>
      <t>*-Hinweise</t>
    </r>
    <r>
      <rPr>
        <sz val="10"/>
        <rFont val="Arial"/>
        <family val="0"/>
      </rPr>
      <t xml:space="preserve"> am Ende der "Pfarrstellen" bzw. "Mitarbeiterstellen". </t>
    </r>
  </si>
  <si>
    <t>Zu *1 ist insbesondere darauf hinzuweisen, dass hier als Anfangsbestand oder Basis der Planungen der geplante Endbestand des laufenden Planungszeitraums</t>
  </si>
  <si>
    <t>Beispiel:</t>
  </si>
  <si>
    <t xml:space="preserve">(Reduzierung von 100 auf 75 %), ist mit 75 % auszuweisen. </t>
  </si>
  <si>
    <t>Ermittlung von Durchschnittsbeträgen (siehe "Pfarrstellen" bzw. "Mitarbeitertstellen")</t>
  </si>
  <si>
    <r>
      <t xml:space="preserve">Sitz der Pfarrstelle (Kirchengem.) * </t>
    </r>
    <r>
      <rPr>
        <vertAlign val="superscript"/>
        <sz val="10"/>
        <rFont val="Arial"/>
        <family val="2"/>
      </rPr>
      <t>1</t>
    </r>
  </si>
  <si>
    <r>
      <t xml:space="preserve">in v. H. * </t>
    </r>
    <r>
      <rPr>
        <vertAlign val="superscript"/>
        <sz val="10"/>
        <rFont val="Arial"/>
        <family val="2"/>
      </rPr>
      <t>2</t>
    </r>
  </si>
  <si>
    <r>
      <t xml:space="preserve">Zeitpunkt geplante Änderung * </t>
    </r>
    <r>
      <rPr>
        <vertAlign val="superscript"/>
        <sz val="10"/>
        <rFont val="Arial"/>
        <family val="2"/>
      </rPr>
      <t>3</t>
    </r>
  </si>
  <si>
    <r>
      <t xml:space="preserve">* </t>
    </r>
    <r>
      <rPr>
        <vertAlign val="superscript"/>
        <sz val="10"/>
        <rFont val="Arial"/>
        <family val="2"/>
      </rPr>
      <t>5</t>
    </r>
  </si>
  <si>
    <r>
      <t xml:space="preserve">Die Pfarrstellen müssen nicht alphabetisch genannt werden. Die Planung in Regionen kann </t>
    </r>
    <r>
      <rPr>
        <b/>
        <u val="single"/>
        <sz val="10"/>
        <rFont val="Arial"/>
        <family val="2"/>
      </rPr>
      <t>z.B.</t>
    </r>
    <r>
      <rPr>
        <sz val="10"/>
        <rFont val="Arial"/>
        <family val="0"/>
      </rPr>
      <t xml:space="preserve"> durch Unterabschnitten (I., II., III.,...) oder durch besondere Farbgebung dargestellt werden. </t>
    </r>
  </si>
  <si>
    <t>Gemäß § 19 des Finanzausgleichsgesetzes - FAG - hat der Kirchenkreis "für die Erfüllung der kirchlichen Aufgaben im Kirchenkreis und den seiner Aufsicht</t>
  </si>
  <si>
    <t>unterstehenden kirchlichen Körperschaften eine Finanzplanung" zu entwickeln.  Die Finanzplanung umfasst dabei a.) die allgemeine Finanzplanung,  b.) die Stellen-</t>
  </si>
  <si>
    <r>
      <t>NICHT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Gegenstand des zu genehmigenden Stellenrahmenplans sind die Abschnitte/Tabellenblätter "</t>
    </r>
    <r>
      <rPr>
        <b/>
        <sz val="10"/>
        <rFont val="Arial"/>
        <family val="2"/>
      </rPr>
      <t>Zusammenstellung Personalkosten</t>
    </r>
    <r>
      <rPr>
        <sz val="10"/>
        <rFont val="Arial"/>
        <family val="2"/>
      </rPr>
      <t xml:space="preserve">" und </t>
    </r>
  </si>
  <si>
    <r>
      <t>"</t>
    </r>
    <r>
      <rPr>
        <b/>
        <sz val="10"/>
        <rFont val="Arial"/>
        <family val="2"/>
      </rPr>
      <t>Berechnung Planungsbeträge</t>
    </r>
    <r>
      <rPr>
        <sz val="10"/>
        <rFont val="Arial"/>
        <family val="2"/>
      </rPr>
      <t>". Dieses sind lediglich Hilfsrechnungen bzw. Hilfsangebote für den Kirchenkreis, die ggf. ausgefüllt werden können!</t>
    </r>
  </si>
  <si>
    <t>mit ausschließlich kirchenkreis- bzw. planungsbereichsbezogenen Auftrag vollständig zu erfassen. Zu den nicht ausschließlich kirchenkreis- bzw. planungs-</t>
  </si>
  <si>
    <t xml:space="preserve">bereichsbezogenen Aufträgen gehören z.B. Stellen für Berufsschulpastoren und innen oder für Diakone und Diakoninnen in der Krankenhausseelsorge. </t>
  </si>
  <si>
    <t xml:space="preserve">Alle Pfarr- und Mitarbeiterstellen sind "brutto" darzustellen, also mit dem gesamten Stellenumfang - unabhängig davon, ob Stellen(-anteile) aus der Gesamt- </t>
  </si>
  <si>
    <t>zuweisung, eigenen Einnahmen aus Vermögen oder aus Leistungen anderer Stellen finanziert werden (vgl. auch § 14 Abs. 1 und 2 FAVO).</t>
  </si>
  <si>
    <t>gangenheit oft schwierig zu erkennen, ob eine Stelle tatsächlich reduziert oder nur auf andere Weise finanziert werden soll. Eine klare Unterscheidung ist</t>
  </si>
  <si>
    <t xml:space="preserve">aber für die Frage, ob die personalwirtschaftlichen Ziele der Landeskirche eingehalten werden (§ 23 Abs. 1 Nr. 2 FAG) und wie ein Dienstverhältnis eines </t>
  </si>
  <si>
    <t>Pfarrers/einer Pfarrerin oder eines anderen Mitarbeiters bzw. einer anderen Mitarbeiterin ausgestaltet werden soll (z.B. unbefristeter voller Auftrag oder unbe-</t>
  </si>
  <si>
    <t>fristeter dreiviertel Auftrag und weiterer befristeter und personengebundener viertel Auftrag).</t>
  </si>
  <si>
    <r>
      <t xml:space="preserve">Der Mustervorduck ist verbindlich </t>
    </r>
    <r>
      <rPr>
        <sz val="10"/>
        <rFont val="Arial"/>
        <family val="2"/>
      </rPr>
      <t>(vgl. § 14 Abs. 4 FAVO)</t>
    </r>
    <r>
      <rPr>
        <sz val="10"/>
        <rFont val="Arial"/>
        <family val="0"/>
      </rPr>
      <t>!</t>
    </r>
  </si>
  <si>
    <t>Der Stellenrahmenplan ist gem. landeskirchlichen Musters aufzustellen und dem Landeskirchenamt in elektronischer Form (Excel-Datei) zur Verfügung zu stellen.</t>
  </si>
  <si>
    <t>Auf § 22 Abs. 1 FAG wird verwiesen. Danach kann der Kirchenkreistag für die Dauer des Planungszeitraums den Kirchenkreisvorstand ermächtigen, Änderungen</t>
  </si>
  <si>
    <t>des Stellenrahmenplans vorzunehmen; der Umfang der Delegation sollte in der Finanzsatzung des Kirchenkreises bestimmt werden.</t>
  </si>
  <si>
    <t>Der Planungsbetrag ist vom Kirchenkreis festzulegen! Vorschläge für die Berechnung des Planungsbetrages finden sich unter "Berechnung Planungsbeträge"; es</t>
  </si>
  <si>
    <t>ist auch möglich, unterschiedliche Beträge in derselben Berufsgruppe (z.B. höhere Beträge für den Kreisjugendwart oder den Kirchenmusikdirektor) zu verwenden.</t>
  </si>
  <si>
    <r>
      <t xml:space="preserve">Kirchenmusikdirektor/-in * </t>
    </r>
    <r>
      <rPr>
        <b/>
        <i/>
        <vertAlign val="superscript"/>
        <sz val="10"/>
        <rFont val="Arial"/>
        <family val="2"/>
      </rPr>
      <t>4</t>
    </r>
  </si>
  <si>
    <r>
      <t>*</t>
    </r>
    <r>
      <rPr>
        <vertAlign val="superscript"/>
        <sz val="10"/>
        <rFont val="Arial"/>
        <family val="2"/>
      </rPr>
      <t xml:space="preserve"> 4</t>
    </r>
  </si>
  <si>
    <t>Hier ist nur der planungsbereichsbezogene Anteil (60,00 v.H.) anzusetzen (40,00 v.H. werden per lk. Einzelzuweisung an den Kirchenkreis finanziert).</t>
  </si>
  <si>
    <r>
      <t xml:space="preserve">* </t>
    </r>
    <r>
      <rPr>
        <vertAlign val="superscript"/>
        <sz val="10"/>
        <rFont val="Arial"/>
        <family val="2"/>
      </rPr>
      <t>6</t>
    </r>
  </si>
  <si>
    <r>
      <t xml:space="preserve">Herkunft der finanz. Mittel / ggf. Bemerkungen *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* </t>
    </r>
    <r>
      <rPr>
        <vertAlign val="superscript"/>
        <sz val="10"/>
        <rFont val="Arial"/>
        <family val="2"/>
      </rPr>
      <t>5</t>
    </r>
  </si>
  <si>
    <r>
      <t xml:space="preserve">Planungsbetrag * </t>
    </r>
    <r>
      <rPr>
        <vertAlign val="superscript"/>
        <sz val="8"/>
        <rFont val="Arial"/>
        <family val="2"/>
      </rPr>
      <t>1</t>
    </r>
  </si>
  <si>
    <t>ggf. wäre hier auch eine Rücklagenentnahme auszuweisen</t>
  </si>
  <si>
    <r>
      <t>Höhe der finanziellen Auswirkungen als (Ganz-)Jahresbetrag im Jahr,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in dem die Veränderung eintritt, - analog zu den Veränderungen im Stellenumfang - </t>
    </r>
  </si>
  <si>
    <t xml:space="preserve">Leistungen anderer Stellen (§1 Abs. 1 FAG) sind u.a. Leistungen von Fördervereinen, Stiftungen, Sponsoren, kommunalen Körperschaften, die Klosterkammer, . . . </t>
  </si>
  <si>
    <r>
      <t xml:space="preserve">Leistungen anderer Stellen </t>
    </r>
    <r>
      <rPr>
        <sz val="10"/>
        <rFont val="Arial"/>
        <family val="2"/>
      </rPr>
      <t xml:space="preserve">(§ 1 Abs. 1 FAG) </t>
    </r>
    <r>
      <rPr>
        <sz val="10"/>
        <rFont val="Arial"/>
        <family val="0"/>
      </rPr>
      <t>sind u.a. Leistungen von Fördervereinen, Stiftungen, Sponsoren, kommunalen Körperschaften . . .</t>
    </r>
  </si>
  <si>
    <r>
      <t>Höhe der finanziellen Auswirkungen als (Ganz-)Jahresbetrag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Jahr, in dem die Veränderung eintritt, -</t>
    </r>
    <r>
      <rPr>
        <sz val="10"/>
        <rFont val="Arial"/>
        <family val="0"/>
      </rPr>
      <t xml:space="preserve"> analog zu den Veränderungen im Stellenumfang - </t>
    </r>
  </si>
  <si>
    <t>Muster-Kirchenkreis</t>
  </si>
  <si>
    <t xml:space="preserve">Planung der Stellen und der Personalausgaben  für den Planungszeitraum 01.01.2017 - 31.12.2022 </t>
  </si>
  <si>
    <t>planung und c.) das Gebäudemanagement, einschl. der Gebäudebedarfsplanung. Genehmigungspflichtig ist nach § 23 FAG lediglich die Stellenplanung.</t>
  </si>
  <si>
    <t>zur Umsetzung der Stellenplanung darstellt;  daher sind sie auf jeden Fall im Stellenrahmenplan auszuweisen.</t>
  </si>
  <si>
    <t>stellt klar, dass neben den Veränderungen im Bestand von Pfarrstellen künftig auch die Herstellung oder Aufhebung pfarramtlicher Verbindungen eine Maßnahme</t>
  </si>
  <si>
    <t xml:space="preserve">(Stand: 31.12.2016, 24.00 Uhr) anzugeben ist.  </t>
  </si>
  <si>
    <t>Eine Pfarrstelle, die nach der für den Planungszeitraum 2013 - 2016 genehmigten Planung mit Ablauf des 31.12.2016 verändert  werden soll</t>
  </si>
  <si>
    <t>Eine Pfarrstelle, die nach der Planung für den neuen Planungszeitraum zum 01.01.2017 verändert werden soll (Reduzierung von 100 auf 75 %)</t>
  </si>
  <si>
    <t>ist noch mit 100 % und der dann geplanten Veränderung um "- 25 %" zum "01.01.2017" darzustellen.</t>
  </si>
  <si>
    <t>Umfang Planstelle 31.12.2016</t>
  </si>
  <si>
    <t>Umfang Stelle 31.12.2016</t>
  </si>
  <si>
    <t>Summe der Durchschnitte bzw. Anfangsbestand 2016</t>
  </si>
  <si>
    <t>Veränderungen 2017</t>
  </si>
  <si>
    <t>Veränderungen 2018</t>
  </si>
  <si>
    <t>Veränderungen 2019</t>
  </si>
  <si>
    <t>Veränderungen 2020</t>
  </si>
  <si>
    <t>Veränderungen 2021</t>
  </si>
  <si>
    <t>Veränderungen 2022</t>
  </si>
  <si>
    <t>Endstand am 31.12.2022:</t>
  </si>
  <si>
    <t>Summe Personalkosten 2019</t>
  </si>
  <si>
    <t>Summe Personalkosten 2020</t>
  </si>
  <si>
    <t>Summe Personalkosten 2017</t>
  </si>
  <si>
    <t>Summe Personalkosten 2018</t>
  </si>
  <si>
    <t>Summe Personalkosten 2021</t>
  </si>
  <si>
    <t>Summe Personalkosten 2022</t>
  </si>
  <si>
    <t>Kontrollrechnung</t>
  </si>
  <si>
    <t>pauschal</t>
  </si>
  <si>
    <t>Betrag am 31.12.2016:</t>
  </si>
  <si>
    <t>Pfarrstellen (Kirchl. Amtsbl. 2014, S. ):</t>
  </si>
  <si>
    <t>(Stand: 31.12.2016)</t>
  </si>
  <si>
    <t>Die vom Kirchenkreistag zu beschließende und vom Landeskirchenamt nach § 23 FAG zu genehmigende Stellenplanung bezieht sich seit dem 01.01.2013</t>
  </si>
  <si>
    <t>Pfarramtlichen Verbindungen sind nach § 14 Abs. 3 FAVO auszuweisen (z.B. a., b., c., … oder farbig hinterlegt).</t>
  </si>
  <si>
    <t xml:space="preserve">Planstelle nach genehmigten, ggf. fortgeschriebenen Stellenrahmenplan 2013- 2016 </t>
  </si>
  <si>
    <r>
      <t>Finanzierung durch Leistungen anderer Stellen *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und andere Finanzierungsarten * </t>
    </r>
    <r>
      <rPr>
        <b/>
        <vertAlign val="superscript"/>
        <sz val="10"/>
        <rFont val="Arial"/>
        <family val="2"/>
      </rPr>
      <t>5</t>
    </r>
  </si>
  <si>
    <t>akt. Finanzie-rungsanteil</t>
  </si>
  <si>
    <t>geplante Änderung Finanzierung</t>
  </si>
  <si>
    <t>Finanz. Auswirkungen</t>
  </si>
  <si>
    <r>
      <rPr>
        <i/>
        <sz val="10"/>
        <color indexed="60"/>
        <rFont val="Arial"/>
        <family val="2"/>
      </rPr>
      <t>jeweils Endstufe 5
der Entgelttabelle</t>
    </r>
    <r>
      <rPr>
        <sz val="10"/>
        <rFont val="Arial"/>
        <family val="0"/>
      </rPr>
      <t xml:space="preserve">
Gesamt-Personalkosten für diese Berufsgruppe in 2014</t>
    </r>
  </si>
  <si>
    <t>Wir empfehlen  - wie bisher - nicht auf der Basis der tatsächlichen Ist-Personalkosten des Stelleninhabers/der Stelleninhaberin, sondern nach Durch-</t>
  </si>
  <si>
    <r>
      <t xml:space="preserve">schnittsbeträgen je Berufsgruppe zu planen. Hierfür werden allerdings </t>
    </r>
    <r>
      <rPr>
        <b/>
        <u val="single"/>
        <sz val="10"/>
        <rFont val="Arial"/>
        <family val="2"/>
      </rPr>
      <t>keine verbindlichen Durchschnittsbeträge</t>
    </r>
    <r>
      <rPr>
        <b/>
        <sz val="10"/>
        <rFont val="Arial"/>
        <family val="2"/>
      </rPr>
      <t xml:space="preserve"> für die Landeskirche vorgegeben. </t>
    </r>
  </si>
  <si>
    <t xml:space="preserve">Eine Ausnahme bilden die Pfarrstellen: Hier gibt es in Bezug auf die Verrechnung nach § 10 Abs. 2 FAG verbindliche Durchschnittsbeträge für </t>
  </si>
  <si>
    <t>Superintendentur- bzw. (Gemeinde-)Pfarrstellen.</t>
  </si>
  <si>
    <t>Nachfolgend finden Sie Beispiele, wie Durchschnittsbeträge ermittelt werden können - als Hilfestellung und Angebot des Landeskirchenamtes.</t>
  </si>
  <si>
    <t xml:space="preserve"> Sie können mit diesen planen oder die entsprechenden Durchschnittsbeträge vor Ort selbst kalkulieren. </t>
  </si>
  <si>
    <r>
      <t>Wichtiger Hinweis:</t>
    </r>
    <r>
      <rPr>
        <b/>
        <sz val="10"/>
        <rFont val="Arial"/>
        <family val="2"/>
      </rPr>
      <t xml:space="preserve"> Die Personalkostenplanung ist auf den </t>
    </r>
    <r>
      <rPr>
        <b/>
        <sz val="10"/>
        <color indexed="10"/>
        <rFont val="Arial"/>
        <family val="2"/>
      </rPr>
      <t>Stichtag "31.12.2016"</t>
    </r>
    <r>
      <rPr>
        <b/>
        <sz val="10"/>
        <rFont val="Arial"/>
        <family val="2"/>
      </rPr>
      <t xml:space="preserve"> zu beziehen! Eventuelle Personalkostensteigerungen für die folgenden </t>
    </r>
  </si>
  <si>
    <t>Jahre des Planungszeitraums werden voraussichtlich im Rahmen der lk. Haushaltsplanung über die Zuweisungswerte (vgl. § 2 Abs. 3 FAG) berücksichtigt.</t>
  </si>
  <si>
    <r>
      <t>Mitarbeiterstellen:</t>
    </r>
    <r>
      <rPr>
        <sz val="10"/>
        <color indexed="10"/>
        <rFont val="Arial"/>
        <family val="2"/>
      </rPr>
      <t xml:space="preserve"> ***</t>
    </r>
  </si>
  <si>
    <t>veranschl. tarifl. Erhöhung f. 2015 und 2016 je 2,00 %:</t>
  </si>
  <si>
    <t>insges. + 4,04 %</t>
  </si>
  <si>
    <r>
      <t xml:space="preserve">Kirchenmusikdirektor / -direktorin    </t>
    </r>
    <r>
      <rPr>
        <i/>
        <sz val="10"/>
        <rFont val="Arial"/>
        <family val="2"/>
      </rPr>
      <t>(TV-L)</t>
    </r>
  </si>
  <si>
    <t>Kirchenmusiker /-in mit A-Abschluss und A-Stelle</t>
  </si>
  <si>
    <t>Kirchenmusiker /-in mit B-Abschluss und B-Stelle</t>
  </si>
  <si>
    <t>ggf. privatrechtl. Mitarbeiter/-innen Entgeltgruppe :TVL 13</t>
  </si>
  <si>
    <t>TVL   9</t>
  </si>
  <si>
    <t>*** Beträge nach TL-L nach Maßgabe der DienstVO unter Außer-Acht-Lassen von individuellen Endstufen übergeleiteter Mitarbeiter/-innen.</t>
  </si>
  <si>
    <t>Gesamtpersonal-kosten für Berufsgruppe im Kirchenkreis</t>
  </si>
  <si>
    <r>
      <t xml:space="preserve">Hier ist insbes. darzulegen, a.) ob und in welcher Höhe eine Finanzierung der Personalausgaben der Pfarrer und Pfarrerinnen durch </t>
    </r>
    <r>
      <rPr>
        <b/>
        <u val="single"/>
        <sz val="9"/>
        <rFont val="Arial"/>
        <family val="2"/>
      </rPr>
      <t>Rücklagenentnahme</t>
    </r>
    <r>
      <rPr>
        <sz val="9"/>
        <rFont val="Arial"/>
        <family val="2"/>
      </rPr>
      <t xml:space="preserve"> erfolgt und ob ggf. Stellenanteile</t>
    </r>
  </si>
  <si>
    <r>
      <t>durch die Klosterkammer finanziert werden, b.) für welchen Zeitraum eine</t>
    </r>
    <r>
      <rPr>
        <b/>
        <u val="single"/>
        <sz val="10"/>
        <rFont val="Arial"/>
        <family val="2"/>
      </rPr>
      <t xml:space="preserve"> Wiederbesetzungssperre</t>
    </r>
    <r>
      <rPr>
        <sz val="10"/>
        <rFont val="Arial"/>
        <family val="2"/>
      </rPr>
      <t xml:space="preserve"> ( § 24 Abs. 2 Nr. 1 FAG) gelten soll und c.) bis wann und in welchem Umfang </t>
    </r>
  </si>
  <si>
    <r>
      <rPr>
        <b/>
        <u val="single"/>
        <sz val="10"/>
        <rFont val="Arial"/>
        <family val="2"/>
      </rPr>
      <t xml:space="preserve">60er-Mittel </t>
    </r>
    <r>
      <rPr>
        <sz val="10"/>
        <rFont val="Arial"/>
        <family val="0"/>
      </rPr>
      <t>in Anspruch genommen werden.</t>
    </r>
  </si>
  <si>
    <t>nur noch auf folgende Berufsgruppen im Verkündigungsdienst, für die die 25. Landessynode gem. Aktenstück Nr. 23 folgende  personalwirtschaftliche Ziele</t>
  </si>
  <si>
    <r>
      <t xml:space="preserve">definiert hat: in den Stellenrahmenplänen der Kirchenkreise dürfen in der Summe der Landeskirche zum Stichtag 31.12.2022 </t>
    </r>
    <r>
      <rPr>
        <b/>
        <sz val="10"/>
        <rFont val="Arial"/>
        <family val="2"/>
      </rPr>
      <t xml:space="preserve">nicht weniger als 1.154 Pfarrstellen </t>
    </r>
  </si>
  <si>
    <r>
      <rPr>
        <b/>
        <sz val="10"/>
        <rFont val="Arial"/>
        <family val="2"/>
      </rPr>
      <t xml:space="preserve">A- und B-Stellen für Kirchenmusikerinnen und Kirchenmusikern </t>
    </r>
    <r>
      <rPr>
        <sz val="10"/>
        <rFont val="Arial"/>
        <family val="2"/>
      </rPr>
      <t>und deren angemessene regionale Verteilung sicherzustellen.</t>
    </r>
  </si>
  <si>
    <r>
      <t xml:space="preserve">Nach § 14 Abs. 3 FAVO sind im Stellenrahmenplan auch </t>
    </r>
    <r>
      <rPr>
        <b/>
        <sz val="10"/>
        <rFont val="Arial"/>
        <family val="2"/>
      </rPr>
      <t>p</t>
    </r>
    <r>
      <rPr>
        <b/>
        <u val="single"/>
        <sz val="10"/>
        <rFont val="Arial"/>
        <family val="2"/>
      </rPr>
      <t>farramtliche Verbindungen von Kirchengemeinden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auszuweisen</t>
    </r>
    <r>
      <rPr>
        <sz val="10"/>
        <rFont val="Arial"/>
        <family val="2"/>
      </rPr>
      <t>. Begründung:  § 24 Abs. 1 FAG</t>
    </r>
  </si>
  <si>
    <r>
      <t xml:space="preserve">(unterproportionale Kürzung) und </t>
    </r>
    <r>
      <rPr>
        <b/>
        <sz val="10"/>
        <rFont val="Arial"/>
        <family val="2"/>
      </rPr>
      <t>nicht weniger als 360 Diakonenstellen</t>
    </r>
    <r>
      <rPr>
        <sz val="10"/>
        <rFont val="Arial"/>
        <family val="0"/>
      </rPr>
      <t xml:space="preserve"> (proportionale Kürzung) ausgewiesen sein. Außerdem ist eine hinreichende Anzahl von</t>
    </r>
  </si>
  <si>
    <t>Kirchenmusiker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</si>
</sst>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%"/>
    <numFmt numFmtId="181" formatCode="\+\ 0.00;\ \-\ 0.00"/>
    <numFmt numFmtId="182" formatCode="\+\ 0.00\ %;\ \-\ 0.00\ %"/>
    <numFmt numFmtId="183" formatCode="#,##0\ \€"/>
    <numFmt numFmtId="184" formatCode="#,##0.00\ \€"/>
    <numFmt numFmtId="185" formatCode="dd/mm/yy"/>
    <numFmt numFmtId="186" formatCode="d/m/yyyy"/>
    <numFmt numFmtId="187" formatCode="#,##0_ ;[Red]\-#,##0\ "/>
    <numFmt numFmtId="188" formatCode="[$-407]dddd\,\ d\.\ mmmm\ yyyy"/>
    <numFmt numFmtId="189" formatCode="#,##0\ &quot;€&quot;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72">
    <font>
      <sz val="10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8.5"/>
      <name val="Arial"/>
      <family val="0"/>
    </font>
    <font>
      <b/>
      <i/>
      <sz val="8.5"/>
      <name val="Arial"/>
      <family val="0"/>
    </font>
    <font>
      <b/>
      <u val="single"/>
      <sz val="14"/>
      <color indexed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color indexed="10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u val="double"/>
      <sz val="10"/>
      <name val="Arial"/>
      <family val="0"/>
    </font>
    <font>
      <b/>
      <sz val="8"/>
      <color indexed="12"/>
      <name val="Arial"/>
      <family val="2"/>
    </font>
    <font>
      <sz val="10"/>
      <color indexed="10"/>
      <name val="Arial"/>
      <family val="0"/>
    </font>
    <font>
      <b/>
      <u val="single"/>
      <sz val="9"/>
      <name val="Arial"/>
      <family val="2"/>
    </font>
    <font>
      <b/>
      <sz val="16"/>
      <name val="Arial"/>
      <family val="2"/>
    </font>
    <font>
      <b/>
      <i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177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83" fontId="0" fillId="0" borderId="0" xfId="0" applyNumberFormat="1" applyAlignment="1">
      <alignment/>
    </xf>
    <xf numFmtId="18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4" fontId="0" fillId="0" borderId="11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3" borderId="16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/>
    </xf>
    <xf numFmtId="2" fontId="0" fillId="0" borderId="26" xfId="0" applyNumberFormat="1" applyBorder="1" applyAlignment="1">
      <alignment horizontal="center" vertical="top" wrapText="1"/>
    </xf>
    <xf numFmtId="3" fontId="0" fillId="0" borderId="27" xfId="0" applyNumberFormat="1" applyFill="1" applyBorder="1" applyAlignment="1">
      <alignment vertical="top"/>
    </xf>
    <xf numFmtId="0" fontId="0" fillId="33" borderId="25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vertical="top"/>
    </xf>
    <xf numFmtId="4" fontId="0" fillId="0" borderId="30" xfId="0" applyNumberFormat="1" applyBorder="1" applyAlignment="1">
      <alignment vertical="top"/>
    </xf>
    <xf numFmtId="4" fontId="0" fillId="33" borderId="29" xfId="0" applyNumberFormat="1" applyFill="1" applyBorder="1" applyAlignment="1">
      <alignment vertical="top"/>
    </xf>
    <xf numFmtId="14" fontId="0" fillId="33" borderId="31" xfId="0" applyNumberFormat="1" applyFill="1" applyBorder="1" applyAlignment="1">
      <alignment horizontal="center" vertical="top"/>
    </xf>
    <xf numFmtId="3" fontId="0" fillId="0" borderId="30" xfId="0" applyNumberFormat="1" applyFill="1" applyBorder="1" applyAlignment="1">
      <alignment vertical="top"/>
    </xf>
    <xf numFmtId="0" fontId="0" fillId="0" borderId="32" xfId="0" applyBorder="1" applyAlignment="1">
      <alignment horizontal="center" vertical="top"/>
    </xf>
    <xf numFmtId="0" fontId="0" fillId="0" borderId="19" xfId="0" applyBorder="1" applyAlignment="1">
      <alignment vertical="top"/>
    </xf>
    <xf numFmtId="4" fontId="0" fillId="0" borderId="19" xfId="0" applyNumberFormat="1" applyBorder="1" applyAlignment="1">
      <alignment vertical="top"/>
    </xf>
    <xf numFmtId="0" fontId="5" fillId="0" borderId="10" xfId="0" applyFont="1" applyBorder="1" applyAlignment="1">
      <alignment horizontal="right" vertical="top"/>
    </xf>
    <xf numFmtId="4" fontId="6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right"/>
    </xf>
    <xf numFmtId="0" fontId="4" fillId="0" borderId="29" xfId="0" applyFont="1" applyBorder="1" applyAlignment="1">
      <alignment horizontal="left" vertical="top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4" borderId="2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14" fontId="0" fillId="34" borderId="27" xfId="0" applyNumberFormat="1" applyFill="1" applyBorder="1" applyAlignment="1">
      <alignment horizontal="center" vertical="top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189" fontId="7" fillId="0" borderId="19" xfId="0" applyNumberFormat="1" applyFont="1" applyBorder="1" applyAlignment="1">
      <alignment/>
    </xf>
    <xf numFmtId="189" fontId="7" fillId="0" borderId="20" xfId="0" applyNumberFormat="1" applyFont="1" applyBorder="1" applyAlignment="1">
      <alignment/>
    </xf>
    <xf numFmtId="0" fontId="19" fillId="0" borderId="0" xfId="0" applyFont="1" applyFill="1" applyBorder="1" applyAlignment="1">
      <alignment horizontal="right"/>
    </xf>
    <xf numFmtId="189" fontId="0" fillId="0" borderId="0" xfId="0" applyNumberFormat="1" applyFill="1" applyBorder="1" applyAlignment="1">
      <alignment/>
    </xf>
    <xf numFmtId="0" fontId="0" fillId="33" borderId="37" xfId="0" applyFill="1" applyBorder="1" applyAlignment="1">
      <alignment horizontal="center" vertic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33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wrapText="1"/>
    </xf>
    <xf numFmtId="3" fontId="0" fillId="34" borderId="40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right" vertical="top"/>
    </xf>
    <xf numFmtId="0" fontId="3" fillId="33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5" fillId="0" borderId="24" xfId="0" applyFont="1" applyBorder="1" applyAlignment="1">
      <alignment horizontal="right" vertical="top"/>
    </xf>
    <xf numFmtId="4" fontId="6" fillId="0" borderId="24" xfId="0" applyNumberFormat="1" applyFont="1" applyBorder="1" applyAlignment="1">
      <alignment vertical="top"/>
    </xf>
    <xf numFmtId="3" fontId="5" fillId="0" borderId="24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3" fillId="0" borderId="24" xfId="0" applyNumberFormat="1" applyFont="1" applyBorder="1" applyAlignment="1">
      <alignment horizontal="center" vertical="top"/>
    </xf>
    <xf numFmtId="0" fontId="20" fillId="0" borderId="0" xfId="0" applyFont="1" applyAlignment="1">
      <alignment/>
    </xf>
    <xf numFmtId="0" fontId="5" fillId="0" borderId="26" xfId="0" applyFont="1" applyBorder="1" applyAlignment="1">
      <alignment horizontal="left" vertical="top" wrapText="1"/>
    </xf>
    <xf numFmtId="3" fontId="13" fillId="0" borderId="27" xfId="0" applyNumberFormat="1" applyFont="1" applyFill="1" applyBorder="1" applyAlignment="1">
      <alignment vertical="top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vertical="top"/>
    </xf>
    <xf numFmtId="0" fontId="0" fillId="0" borderId="29" xfId="0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4" fontId="0" fillId="0" borderId="44" xfId="0" applyNumberFormat="1" applyBorder="1" applyAlignment="1">
      <alignment horizontal="right" vertical="top"/>
    </xf>
    <xf numFmtId="4" fontId="0" fillId="0" borderId="30" xfId="0" applyNumberFormat="1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45" xfId="0" applyBorder="1" applyAlignment="1">
      <alignment vertical="top"/>
    </xf>
    <xf numFmtId="4" fontId="0" fillId="0" borderId="45" xfId="0" applyNumberFormat="1" applyBorder="1" applyAlignment="1">
      <alignment vertical="top"/>
    </xf>
    <xf numFmtId="3" fontId="0" fillId="0" borderId="0" xfId="0" applyNumberFormat="1" applyFill="1" applyBorder="1" applyAlignment="1">
      <alignment horizontal="center" vertical="top"/>
    </xf>
    <xf numFmtId="14" fontId="0" fillId="33" borderId="28" xfId="0" applyNumberFormat="1" applyFill="1" applyBorder="1" applyAlignment="1">
      <alignment horizontal="center" vertical="top" wrapText="1"/>
    </xf>
    <xf numFmtId="189" fontId="7" fillId="0" borderId="46" xfId="0" applyNumberFormat="1" applyFont="1" applyBorder="1" applyAlignment="1">
      <alignment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vertical="top"/>
    </xf>
    <xf numFmtId="4" fontId="0" fillId="0" borderId="48" xfId="0" applyNumberFormat="1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14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8" fillId="0" borderId="49" xfId="0" applyFont="1" applyBorder="1" applyAlignment="1">
      <alignment horizontal="center" wrapText="1"/>
    </xf>
    <xf numFmtId="189" fontId="3" fillId="0" borderId="50" xfId="0" applyNumberFormat="1" applyFont="1" applyFill="1" applyBorder="1" applyAlignment="1">
      <alignment horizontal="center"/>
    </xf>
    <xf numFmtId="189" fontId="3" fillId="0" borderId="51" xfId="0" applyNumberFormat="1" applyFont="1" applyBorder="1" applyAlignment="1">
      <alignment horizontal="center"/>
    </xf>
    <xf numFmtId="0" fontId="0" fillId="0" borderId="52" xfId="0" applyBorder="1" applyAlignment="1">
      <alignment wrapText="1"/>
    </xf>
    <xf numFmtId="0" fontId="0" fillId="0" borderId="53" xfId="0" applyFont="1" applyFill="1" applyBorder="1" applyAlignment="1">
      <alignment horizontal="left"/>
    </xf>
    <xf numFmtId="0" fontId="0" fillId="0" borderId="54" xfId="0" applyBorder="1" applyAlignment="1">
      <alignment horizontal="center" wrapText="1"/>
    </xf>
    <xf numFmtId="0" fontId="18" fillId="0" borderId="5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7" fillId="35" borderId="59" xfId="0" applyFont="1" applyFill="1" applyBorder="1" applyAlignment="1">
      <alignment horizontal="center" vertical="top" wrapText="1"/>
    </xf>
    <xf numFmtId="0" fontId="7" fillId="35" borderId="46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center"/>
    </xf>
    <xf numFmtId="189" fontId="7" fillId="0" borderId="62" xfId="0" applyNumberFormat="1" applyFont="1" applyFill="1" applyBorder="1" applyAlignment="1">
      <alignment horizontal="center"/>
    </xf>
    <xf numFmtId="189" fontId="7" fillId="0" borderId="63" xfId="0" applyNumberFormat="1" applyFont="1" applyFill="1" applyBorder="1" applyAlignment="1">
      <alignment horizontal="center"/>
    </xf>
    <xf numFmtId="189" fontId="7" fillId="0" borderId="64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left"/>
    </xf>
    <xf numFmtId="0" fontId="3" fillId="0" borderId="66" xfId="0" applyFont="1" applyFill="1" applyBorder="1" applyAlignment="1">
      <alignment horizontal="center"/>
    </xf>
    <xf numFmtId="189" fontId="7" fillId="0" borderId="67" xfId="0" applyNumberFormat="1" applyFont="1" applyFill="1" applyBorder="1" applyAlignment="1">
      <alignment horizontal="center"/>
    </xf>
    <xf numFmtId="189" fontId="7" fillId="0" borderId="68" xfId="0" applyNumberFormat="1" applyFont="1" applyFill="1" applyBorder="1" applyAlignment="1">
      <alignment horizontal="center"/>
    </xf>
    <xf numFmtId="189" fontId="7" fillId="0" borderId="69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vertical="top"/>
    </xf>
    <xf numFmtId="2" fontId="0" fillId="34" borderId="7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183" fontId="3" fillId="0" borderId="0" xfId="0" applyNumberFormat="1" applyFont="1" applyAlignment="1">
      <alignment/>
    </xf>
    <xf numFmtId="0" fontId="1" fillId="36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2" fontId="0" fillId="0" borderId="30" xfId="0" applyNumberFormat="1" applyBorder="1" applyAlignment="1">
      <alignment horizontal="right" vertical="top"/>
    </xf>
    <xf numFmtId="0" fontId="0" fillId="0" borderId="70" xfId="0" applyBorder="1" applyAlignment="1">
      <alignment/>
    </xf>
    <xf numFmtId="0" fontId="0" fillId="0" borderId="36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75" xfId="0" applyFill="1" applyBorder="1" applyAlignment="1">
      <alignment horizontal="center" vertical="top" wrapText="1"/>
    </xf>
    <xf numFmtId="14" fontId="0" fillId="33" borderId="27" xfId="0" applyNumberFormat="1" applyFill="1" applyBorder="1" applyAlignment="1">
      <alignment horizontal="center" vertical="top"/>
    </xf>
    <xf numFmtId="0" fontId="0" fillId="37" borderId="31" xfId="0" applyFill="1" applyBorder="1" applyAlignment="1">
      <alignment/>
    </xf>
    <xf numFmtId="3" fontId="0" fillId="37" borderId="29" xfId="0" applyNumberFormat="1" applyFill="1" applyBorder="1" applyAlignment="1">
      <alignment horizontal="center"/>
    </xf>
    <xf numFmtId="3" fontId="0" fillId="37" borderId="43" xfId="0" applyNumberFormat="1" applyFill="1" applyBorder="1" applyAlignment="1">
      <alignment/>
    </xf>
    <xf numFmtId="0" fontId="0" fillId="37" borderId="76" xfId="0" applyFill="1" applyBorder="1" applyAlignment="1">
      <alignment/>
    </xf>
    <xf numFmtId="14" fontId="0" fillId="37" borderId="18" xfId="0" applyNumberFormat="1" applyFill="1" applyBorder="1" applyAlignment="1">
      <alignment/>
    </xf>
    <xf numFmtId="14" fontId="0" fillId="37" borderId="23" xfId="0" applyNumberFormat="1" applyFill="1" applyBorder="1" applyAlignment="1">
      <alignment/>
    </xf>
    <xf numFmtId="14" fontId="0" fillId="0" borderId="27" xfId="0" applyNumberFormat="1" applyFill="1" applyBorder="1" applyAlignment="1">
      <alignment horizontal="center" vertical="top"/>
    </xf>
    <xf numFmtId="14" fontId="5" fillId="0" borderId="27" xfId="0" applyNumberFormat="1" applyFont="1" applyFill="1" applyBorder="1" applyAlignment="1">
      <alignment horizontal="center" vertical="top"/>
    </xf>
    <xf numFmtId="0" fontId="14" fillId="0" borderId="77" xfId="0" applyNumberFormat="1" applyFont="1" applyFill="1" applyBorder="1" applyAlignment="1">
      <alignment vertical="top"/>
    </xf>
    <xf numFmtId="0" fontId="15" fillId="0" borderId="77" xfId="0" applyNumberFormat="1" applyFont="1" applyFill="1" applyBorder="1" applyAlignment="1">
      <alignment horizontal="center" vertical="top"/>
    </xf>
    <xf numFmtId="14" fontId="0" fillId="33" borderId="70" xfId="0" applyNumberFormat="1" applyFill="1" applyBorder="1" applyAlignment="1">
      <alignment horizontal="center" vertical="top"/>
    </xf>
    <xf numFmtId="0" fontId="0" fillId="0" borderId="36" xfId="0" applyFill="1" applyBorder="1" applyAlignment="1">
      <alignment/>
    </xf>
    <xf numFmtId="3" fontId="0" fillId="0" borderId="29" xfId="0" applyNumberFormat="1" applyFont="1" applyFill="1" applyBorder="1" applyAlignment="1">
      <alignment horizontal="center" vertical="top"/>
    </xf>
    <xf numFmtId="3" fontId="0" fillId="37" borderId="32" xfId="0" applyNumberFormat="1" applyFill="1" applyBorder="1" applyAlignment="1">
      <alignment horizontal="center"/>
    </xf>
    <xf numFmtId="3" fontId="0" fillId="33" borderId="29" xfId="0" applyNumberFormat="1" applyFill="1" applyBorder="1" applyAlignment="1">
      <alignment vertical="top"/>
    </xf>
    <xf numFmtId="3" fontId="0" fillId="33" borderId="31" xfId="0" applyNumberFormat="1" applyFill="1" applyBorder="1" applyAlignment="1">
      <alignment horizontal="center" vertical="top"/>
    </xf>
    <xf numFmtId="3" fontId="0" fillId="37" borderId="31" xfId="0" applyNumberFormat="1" applyFill="1" applyBorder="1" applyAlignment="1">
      <alignment/>
    </xf>
    <xf numFmtId="3" fontId="0" fillId="33" borderId="32" xfId="0" applyNumberFormat="1" applyFill="1" applyBorder="1" applyAlignment="1">
      <alignment vertical="top"/>
    </xf>
    <xf numFmtId="3" fontId="0" fillId="33" borderId="78" xfId="0" applyNumberFormat="1" applyFill="1" applyBorder="1" applyAlignment="1">
      <alignment horizontal="center" vertical="top"/>
    </xf>
    <xf numFmtId="3" fontId="0" fillId="37" borderId="78" xfId="0" applyNumberForma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/>
    </xf>
    <xf numFmtId="0" fontId="18" fillId="0" borderId="52" xfId="0" applyFont="1" applyFill="1" applyBorder="1" applyAlignment="1">
      <alignment horizontal="center" wrapText="1"/>
    </xf>
    <xf numFmtId="0" fontId="7" fillId="35" borderId="79" xfId="0" applyFont="1" applyFill="1" applyBorder="1" applyAlignment="1">
      <alignment horizontal="center" vertical="center" wrapText="1"/>
    </xf>
    <xf numFmtId="189" fontId="7" fillId="35" borderId="39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/>
    </xf>
    <xf numFmtId="189" fontId="6" fillId="0" borderId="11" xfId="0" applyNumberFormat="1" applyFont="1" applyFill="1" applyBorder="1" applyAlignment="1">
      <alignment horizontal="right"/>
    </xf>
    <xf numFmtId="189" fontId="6" fillId="0" borderId="81" xfId="0" applyNumberFormat="1" applyFont="1" applyFill="1" applyBorder="1" applyAlignment="1">
      <alignment horizontal="right"/>
    </xf>
    <xf numFmtId="189" fontId="6" fillId="0" borderId="82" xfId="0" applyNumberFormat="1" applyFont="1" applyFill="1" applyBorder="1" applyAlignment="1">
      <alignment horizontal="right"/>
    </xf>
    <xf numFmtId="189" fontId="6" fillId="0" borderId="83" xfId="0" applyNumberFormat="1" applyFont="1" applyFill="1" applyBorder="1" applyAlignment="1">
      <alignment horizontal="right"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9" fontId="6" fillId="0" borderId="86" xfId="0" applyNumberFormat="1" applyFont="1" applyFill="1" applyBorder="1" applyAlignment="1">
      <alignment horizontal="right"/>
    </xf>
    <xf numFmtId="189" fontId="6" fillId="0" borderId="57" xfId="0" applyNumberFormat="1" applyFont="1" applyFill="1" applyBorder="1" applyAlignment="1">
      <alignment horizontal="right"/>
    </xf>
    <xf numFmtId="0" fontId="0" fillId="0" borderId="57" xfId="0" applyFill="1" applyBorder="1" applyAlignment="1">
      <alignment horizontal="left"/>
    </xf>
    <xf numFmtId="0" fontId="0" fillId="0" borderId="87" xfId="0" applyFill="1" applyBorder="1" applyAlignment="1">
      <alignment/>
    </xf>
    <xf numFmtId="189" fontId="6" fillId="0" borderId="53" xfId="0" applyNumberFormat="1" applyFont="1" applyFill="1" applyBorder="1" applyAlignment="1">
      <alignment horizontal="right"/>
    </xf>
    <xf numFmtId="0" fontId="0" fillId="0" borderId="53" xfId="0" applyFill="1" applyBorder="1" applyAlignment="1">
      <alignment horizontal="left"/>
    </xf>
    <xf numFmtId="0" fontId="0" fillId="0" borderId="88" xfId="0" applyFill="1" applyBorder="1" applyAlignment="1">
      <alignment/>
    </xf>
    <xf numFmtId="189" fontId="6" fillId="0" borderId="89" xfId="0" applyNumberFormat="1" applyFont="1" applyFill="1" applyBorder="1" applyAlignment="1">
      <alignment/>
    </xf>
    <xf numFmtId="189" fontId="6" fillId="0" borderId="90" xfId="0" applyNumberFormat="1" applyFont="1" applyFill="1" applyBorder="1" applyAlignment="1">
      <alignment/>
    </xf>
    <xf numFmtId="189" fontId="6" fillId="0" borderId="91" xfId="0" applyNumberFormat="1" applyFont="1" applyFill="1" applyBorder="1" applyAlignment="1">
      <alignment/>
    </xf>
    <xf numFmtId="0" fontId="19" fillId="0" borderId="18" xfId="0" applyFont="1" applyFill="1" applyBorder="1" applyAlignment="1">
      <alignment horizontal="right"/>
    </xf>
    <xf numFmtId="0" fontId="19" fillId="0" borderId="92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189" fontId="6" fillId="0" borderId="81" xfId="0" applyNumberFormat="1" applyFont="1" applyFill="1" applyBorder="1" applyAlignment="1">
      <alignment/>
    </xf>
    <xf numFmtId="189" fontId="6" fillId="0" borderId="80" xfId="0" applyNumberFormat="1" applyFont="1" applyFill="1" applyBorder="1" applyAlignment="1">
      <alignment/>
    </xf>
    <xf numFmtId="189" fontId="6" fillId="0" borderId="93" xfId="0" applyNumberFormat="1" applyFont="1" applyFill="1" applyBorder="1" applyAlignment="1">
      <alignment/>
    </xf>
    <xf numFmtId="189" fontId="6" fillId="0" borderId="83" xfId="0" applyNumberFormat="1" applyFont="1" applyFill="1" applyBorder="1" applyAlignment="1">
      <alignment/>
    </xf>
    <xf numFmtId="0" fontId="0" fillId="0" borderId="83" xfId="0" applyFill="1" applyBorder="1" applyAlignment="1">
      <alignment/>
    </xf>
    <xf numFmtId="0" fontId="0" fillId="0" borderId="94" xfId="0" applyFill="1" applyBorder="1" applyAlignment="1">
      <alignment/>
    </xf>
    <xf numFmtId="189" fontId="6" fillId="0" borderId="82" xfId="0" applyNumberFormat="1" applyFont="1" applyFill="1" applyBorder="1" applyAlignment="1">
      <alignment/>
    </xf>
    <xf numFmtId="0" fontId="0" fillId="0" borderId="95" xfId="0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189" fontId="6" fillId="0" borderId="86" xfId="0" applyNumberFormat="1" applyFont="1" applyFill="1" applyBorder="1" applyAlignment="1">
      <alignment/>
    </xf>
    <xf numFmtId="189" fontId="6" fillId="0" borderId="53" xfId="0" applyNumberFormat="1" applyFont="1" applyFill="1" applyBorder="1" applyAlignment="1">
      <alignment/>
    </xf>
    <xf numFmtId="0" fontId="0" fillId="0" borderId="96" xfId="0" applyFill="1" applyBorder="1" applyAlignment="1">
      <alignment wrapText="1"/>
    </xf>
    <xf numFmtId="0" fontId="19" fillId="0" borderId="25" xfId="0" applyFont="1" applyFill="1" applyBorder="1" applyAlignment="1">
      <alignment horizontal="right"/>
    </xf>
    <xf numFmtId="0" fontId="19" fillId="0" borderId="97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left"/>
    </xf>
    <xf numFmtId="189" fontId="6" fillId="0" borderId="57" xfId="0" applyNumberFormat="1" applyFont="1" applyFill="1" applyBorder="1" applyAlignment="1">
      <alignment/>
    </xf>
    <xf numFmtId="0" fontId="0" fillId="0" borderId="95" xfId="0" applyFont="1" applyFill="1" applyBorder="1" applyAlignment="1">
      <alignment horizontal="left"/>
    </xf>
    <xf numFmtId="0" fontId="0" fillId="0" borderId="98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98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189" fontId="0" fillId="0" borderId="0" xfId="0" applyNumberFormat="1" applyFill="1" applyAlignment="1">
      <alignment/>
    </xf>
    <xf numFmtId="189" fontId="7" fillId="0" borderId="0" xfId="0" applyNumberFormat="1" applyFont="1" applyFill="1" applyAlignment="1">
      <alignment horizontal="right"/>
    </xf>
    <xf numFmtId="0" fontId="26" fillId="0" borderId="25" xfId="0" applyFont="1" applyFill="1" applyBorder="1" applyAlignment="1">
      <alignment horizontal="right"/>
    </xf>
    <xf numFmtId="0" fontId="26" fillId="0" borderId="16" xfId="0" applyFont="1" applyFill="1" applyBorder="1" applyAlignment="1">
      <alignment horizontal="right"/>
    </xf>
    <xf numFmtId="189" fontId="6" fillId="38" borderId="19" xfId="0" applyNumberFormat="1" applyFont="1" applyFill="1" applyBorder="1" applyAlignment="1">
      <alignment/>
    </xf>
    <xf numFmtId="189" fontId="6" fillId="38" borderId="39" xfId="0" applyNumberFormat="1" applyFont="1" applyFill="1" applyBorder="1" applyAlignment="1">
      <alignment/>
    </xf>
    <xf numFmtId="0" fontId="18" fillId="39" borderId="79" xfId="0" applyFont="1" applyFill="1" applyBorder="1" applyAlignment="1">
      <alignment horizontal="center"/>
    </xf>
    <xf numFmtId="189" fontId="7" fillId="39" borderId="39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83" fontId="0" fillId="0" borderId="81" xfId="0" applyNumberFormat="1" applyBorder="1" applyAlignment="1">
      <alignment/>
    </xf>
    <xf numFmtId="3" fontId="27" fillId="40" borderId="27" xfId="0" applyNumberFormat="1" applyFont="1" applyFill="1" applyBorder="1" applyAlignment="1">
      <alignment vertical="top"/>
    </xf>
    <xf numFmtId="3" fontId="27" fillId="40" borderId="78" xfId="0" applyNumberFormat="1" applyFont="1" applyFill="1" applyBorder="1" applyAlignment="1">
      <alignment vertical="top"/>
    </xf>
    <xf numFmtId="0" fontId="27" fillId="0" borderId="57" xfId="0" applyFont="1" applyFill="1" applyBorder="1" applyAlignment="1">
      <alignment horizontal="left"/>
    </xf>
    <xf numFmtId="189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0" fontId="0" fillId="0" borderId="99" xfId="0" applyBorder="1" applyAlignment="1">
      <alignment/>
    </xf>
    <xf numFmtId="0" fontId="0" fillId="0" borderId="75" xfId="0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00" xfId="0" applyFont="1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29" fillId="0" borderId="0" xfId="0" applyFont="1" applyBorder="1" applyAlignment="1">
      <alignment/>
    </xf>
    <xf numFmtId="0" fontId="0" fillId="0" borderId="102" xfId="0" applyBorder="1" applyAlignment="1">
      <alignment/>
    </xf>
    <xf numFmtId="189" fontId="7" fillId="0" borderId="25" xfId="0" applyNumberFormat="1" applyFont="1" applyFill="1" applyBorder="1" applyAlignment="1">
      <alignment horizontal="right"/>
    </xf>
    <xf numFmtId="183" fontId="0" fillId="0" borderId="81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81" fontId="0" fillId="36" borderId="19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184" fontId="0" fillId="0" borderId="81" xfId="0" applyNumberForma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0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27" fillId="40" borderId="104" xfId="0" applyNumberFormat="1" applyFont="1" applyFill="1" applyBorder="1" applyAlignment="1">
      <alignment vertical="top"/>
    </xf>
    <xf numFmtId="3" fontId="27" fillId="40" borderId="105" xfId="0" applyNumberFormat="1" applyFont="1" applyFill="1" applyBorder="1" applyAlignment="1">
      <alignment vertical="top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1" fillId="0" borderId="0" xfId="0" applyFont="1" applyAlignment="1">
      <alignment vertical="top"/>
    </xf>
    <xf numFmtId="3" fontId="0" fillId="34" borderId="106" xfId="0" applyNumberFormat="1" applyFont="1" applyFill="1" applyBorder="1" applyAlignment="1">
      <alignment horizontal="center" vertical="top" wrapText="1"/>
    </xf>
    <xf numFmtId="0" fontId="0" fillId="0" borderId="30" xfId="0" applyFill="1" applyBorder="1" applyAlignment="1">
      <alignment vertical="top"/>
    </xf>
    <xf numFmtId="0" fontId="0" fillId="37" borderId="10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183" fontId="69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top" wrapText="1"/>
    </xf>
    <xf numFmtId="14" fontId="0" fillId="0" borderId="70" xfId="0" applyNumberFormat="1" applyFont="1" applyFill="1" applyBorder="1" applyAlignment="1">
      <alignment horizontal="center" vertical="top"/>
    </xf>
    <xf numFmtId="14" fontId="5" fillId="0" borderId="70" xfId="0" applyNumberFormat="1" applyFont="1" applyFill="1" applyBorder="1" applyAlignment="1">
      <alignment horizontal="center" vertical="top"/>
    </xf>
    <xf numFmtId="3" fontId="5" fillId="33" borderId="70" xfId="0" applyNumberFormat="1" applyFont="1" applyFill="1" applyBorder="1" applyAlignment="1">
      <alignment horizontal="center" vertical="top"/>
    </xf>
    <xf numFmtId="3" fontId="5" fillId="33" borderId="107" xfId="0" applyNumberFormat="1" applyFont="1" applyFill="1" applyBorder="1" applyAlignment="1">
      <alignment horizontal="center" vertical="top"/>
    </xf>
    <xf numFmtId="3" fontId="5" fillId="33" borderId="73" xfId="0" applyNumberFormat="1" applyFont="1" applyFill="1" applyBorder="1" applyAlignment="1">
      <alignment horizontal="center" vertical="top"/>
    </xf>
    <xf numFmtId="14" fontId="0" fillId="37" borderId="24" xfId="0" applyNumberFormat="1" applyFill="1" applyBorder="1" applyAlignment="1">
      <alignment/>
    </xf>
    <xf numFmtId="0" fontId="0" fillId="37" borderId="108" xfId="0" applyFill="1" applyBorder="1" applyAlignment="1">
      <alignment/>
    </xf>
    <xf numFmtId="0" fontId="0" fillId="37" borderId="70" xfId="0" applyFill="1" applyBorder="1" applyAlignment="1">
      <alignment/>
    </xf>
    <xf numFmtId="0" fontId="0" fillId="0" borderId="70" xfId="0" applyFill="1" applyBorder="1" applyAlignment="1">
      <alignment/>
    </xf>
    <xf numFmtId="3" fontId="0" fillId="37" borderId="70" xfId="0" applyNumberFormat="1" applyFill="1" applyBorder="1" applyAlignment="1">
      <alignment/>
    </xf>
    <xf numFmtId="3" fontId="0" fillId="37" borderId="73" xfId="0" applyNumberFormat="1" applyFill="1" applyBorder="1" applyAlignment="1">
      <alignment/>
    </xf>
    <xf numFmtId="0" fontId="70" fillId="0" borderId="0" xfId="0" applyFont="1" applyFill="1" applyBorder="1" applyAlignment="1">
      <alignment horizontal="right"/>
    </xf>
    <xf numFmtId="14" fontId="0" fillId="33" borderId="107" xfId="0" applyNumberFormat="1" applyFill="1" applyBorder="1" applyAlignment="1">
      <alignment horizontal="center" vertical="top"/>
    </xf>
    <xf numFmtId="2" fontId="0" fillId="33" borderId="25" xfId="0" applyNumberFormat="1" applyFill="1" applyBorder="1" applyAlignment="1">
      <alignment horizontal="center" vertical="top" wrapText="1"/>
    </xf>
    <xf numFmtId="2" fontId="0" fillId="33" borderId="29" xfId="0" applyNumberFormat="1" applyFill="1" applyBorder="1" applyAlignment="1">
      <alignment vertical="top"/>
    </xf>
    <xf numFmtId="0" fontId="0" fillId="34" borderId="10" xfId="0" applyFont="1" applyFill="1" applyBorder="1" applyAlignment="1">
      <alignment horizontal="center" vertical="center" wrapText="1"/>
    </xf>
    <xf numFmtId="0" fontId="0" fillId="34" borderId="79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2" fontId="0" fillId="34" borderId="30" xfId="0" applyNumberFormat="1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2" fontId="0" fillId="34" borderId="107" xfId="0" applyNumberFormat="1" applyFont="1" applyFill="1" applyBorder="1" applyAlignment="1">
      <alignment horizontal="center" vertical="top" wrapText="1"/>
    </xf>
    <xf numFmtId="2" fontId="0" fillId="34" borderId="48" xfId="0" applyNumberFormat="1" applyFont="1" applyFill="1" applyBorder="1" applyAlignment="1">
      <alignment horizontal="center" vertical="top" wrapText="1"/>
    </xf>
    <xf numFmtId="14" fontId="0" fillId="34" borderId="109" xfId="0" applyNumberFormat="1" applyFill="1" applyBorder="1" applyAlignment="1">
      <alignment horizontal="center" vertical="top"/>
    </xf>
    <xf numFmtId="3" fontId="0" fillId="34" borderId="110" xfId="0" applyNumberFormat="1" applyFont="1" applyFill="1" applyBorder="1" applyAlignment="1">
      <alignment horizontal="center" vertical="top" wrapText="1"/>
    </xf>
    <xf numFmtId="0" fontId="6" fillId="0" borderId="111" xfId="0" applyFont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18" xfId="0" applyBorder="1" applyAlignment="1">
      <alignment horizontal="center" wrapText="1"/>
    </xf>
    <xf numFmtId="181" fontId="0" fillId="36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 vertical="top"/>
    </xf>
    <xf numFmtId="183" fontId="0" fillId="0" borderId="0" xfId="0" applyNumberFormat="1" applyBorder="1" applyAlignment="1">
      <alignment horizontal="center"/>
    </xf>
    <xf numFmtId="0" fontId="69" fillId="0" borderId="0" xfId="0" applyFont="1" applyBorder="1" applyAlignment="1">
      <alignment horizontal="left" vertical="top"/>
    </xf>
    <xf numFmtId="184" fontId="71" fillId="0" borderId="0" xfId="0" applyNumberFormat="1" applyFont="1" applyBorder="1" applyAlignment="1">
      <alignment/>
    </xf>
    <xf numFmtId="183" fontId="7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/>
    </xf>
    <xf numFmtId="4" fontId="0" fillId="0" borderId="112" xfId="0" applyNumberFormat="1" applyFont="1" applyBorder="1" applyAlignment="1">
      <alignment horizontal="center"/>
    </xf>
    <xf numFmtId="183" fontId="0" fillId="0" borderId="113" xfId="0" applyNumberFormat="1" applyBorder="1" applyAlignment="1">
      <alignment horizontal="center"/>
    </xf>
    <xf numFmtId="0" fontId="0" fillId="0" borderId="100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6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3" fillId="33" borderId="4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7" borderId="41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top" wrapText="1"/>
    </xf>
    <xf numFmtId="0" fontId="0" fillId="0" borderId="44" xfId="0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5" fillId="0" borderId="105" xfId="0" applyFont="1" applyBorder="1" applyAlignment="1">
      <alignment horizontal="left" vertical="top" wrapText="1"/>
    </xf>
    <xf numFmtId="0" fontId="0" fillId="0" borderId="114" xfId="0" applyBorder="1" applyAlignment="1">
      <alignment vertical="top" wrapText="1"/>
    </xf>
    <xf numFmtId="0" fontId="3" fillId="33" borderId="5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189" fontId="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143</xdr:row>
      <xdr:rowOff>28575</xdr:rowOff>
    </xdr:from>
    <xdr:to>
      <xdr:col>12</xdr:col>
      <xdr:colOff>714375</xdr:colOff>
      <xdr:row>148</xdr:row>
      <xdr:rowOff>85725</xdr:rowOff>
    </xdr:to>
    <xdr:sp>
      <xdr:nvSpPr>
        <xdr:cNvPr id="1" name="Line 6"/>
        <xdr:cNvSpPr>
          <a:spLocks/>
        </xdr:cNvSpPr>
      </xdr:nvSpPr>
      <xdr:spPr>
        <a:xfrm flipV="1">
          <a:off x="5095875" y="9315450"/>
          <a:ext cx="64579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PageLayoutView="0" workbookViewId="0" topLeftCell="A1">
      <selection activeCell="O29" sqref="O29"/>
    </sheetView>
  </sheetViews>
  <sheetFormatPr defaultColWidth="11.421875" defaultRowHeight="12.75"/>
  <cols>
    <col min="1" max="1" width="2.8515625" style="0" customWidth="1"/>
    <col min="2" max="2" width="4.140625" style="0" customWidth="1"/>
    <col min="8" max="8" width="12.8515625" style="0" customWidth="1"/>
    <col min="9" max="11" width="11.7109375" style="0" customWidth="1"/>
    <col min="12" max="12" width="24.7109375" style="0" customWidth="1"/>
    <col min="13" max="13" width="16.8515625" style="0" customWidth="1"/>
    <col min="14" max="14" width="5.57421875" style="0" customWidth="1"/>
    <col min="15" max="15" width="4.57421875" style="0" customWidth="1"/>
  </cols>
  <sheetData>
    <row r="1" spans="2:10" ht="18">
      <c r="B1" s="19" t="s">
        <v>97</v>
      </c>
      <c r="H1" s="158" t="s">
        <v>148</v>
      </c>
      <c r="I1" s="5"/>
      <c r="J1" s="96"/>
    </row>
    <row r="2" ht="18">
      <c r="B2" s="19" t="s">
        <v>149</v>
      </c>
    </row>
    <row r="4" spans="1:2" ht="18">
      <c r="A4" s="1" t="s">
        <v>2</v>
      </c>
      <c r="B4" s="1" t="s">
        <v>69</v>
      </c>
    </row>
    <row r="6" spans="1:2" ht="18">
      <c r="A6" s="1" t="s">
        <v>96</v>
      </c>
      <c r="B6" s="1" t="s">
        <v>98</v>
      </c>
    </row>
    <row r="8" ht="12.75">
      <c r="B8" t="s">
        <v>119</v>
      </c>
    </row>
    <row r="9" ht="12.75">
      <c r="B9" t="s">
        <v>120</v>
      </c>
    </row>
    <row r="10" ht="12.75">
      <c r="B10" t="s">
        <v>150</v>
      </c>
    </row>
    <row r="11" ht="12.75">
      <c r="B11" t="s">
        <v>133</v>
      </c>
    </row>
    <row r="12" ht="12.75">
      <c r="B12" t="s">
        <v>134</v>
      </c>
    </row>
    <row r="13" ht="12.75">
      <c r="B13" t="s">
        <v>99</v>
      </c>
    </row>
    <row r="14" spans="2:13" ht="12.75">
      <c r="B14" t="s">
        <v>178</v>
      </c>
      <c r="M14" s="28"/>
    </row>
    <row r="15" spans="2:13" ht="12.75">
      <c r="B15" s="100" t="s">
        <v>207</v>
      </c>
      <c r="M15" s="28"/>
    </row>
    <row r="16" spans="2:13" ht="12.75">
      <c r="B16" s="100" t="s">
        <v>208</v>
      </c>
      <c r="M16" s="28"/>
    </row>
    <row r="17" spans="2:13" ht="12.75">
      <c r="B17" s="100" t="s">
        <v>211</v>
      </c>
      <c r="M17" s="28"/>
    </row>
    <row r="18" spans="2:13" ht="12.75">
      <c r="B18" s="100" t="s">
        <v>209</v>
      </c>
      <c r="M18" s="28"/>
    </row>
    <row r="19" spans="2:13" ht="12.75">
      <c r="B19" s="3"/>
      <c r="M19" s="28"/>
    </row>
    <row r="20" spans="1:2" ht="18">
      <c r="A20" s="1" t="s">
        <v>100</v>
      </c>
      <c r="B20" s="1" t="s">
        <v>102</v>
      </c>
    </row>
    <row r="22" ht="12.75">
      <c r="B22" t="s">
        <v>132</v>
      </c>
    </row>
    <row r="23" ht="12.75">
      <c r="B23" s="3" t="s">
        <v>131</v>
      </c>
    </row>
    <row r="24" ht="12.75">
      <c r="B24" s="3"/>
    </row>
    <row r="25" ht="12.75">
      <c r="B25" s="100" t="s">
        <v>210</v>
      </c>
    </row>
    <row r="26" ht="12.75">
      <c r="B26" s="100" t="s">
        <v>152</v>
      </c>
    </row>
    <row r="27" ht="12.75">
      <c r="B27" s="100" t="s">
        <v>151</v>
      </c>
    </row>
    <row r="29" ht="12.75">
      <c r="B29" t="s">
        <v>103</v>
      </c>
    </row>
    <row r="30" spans="2:13" ht="12.75">
      <c r="B30" t="s">
        <v>123</v>
      </c>
      <c r="M30" s="129"/>
    </row>
    <row r="31" ht="12.75">
      <c r="B31" t="s">
        <v>124</v>
      </c>
    </row>
    <row r="33" ht="12.75">
      <c r="B33" t="s">
        <v>125</v>
      </c>
    </row>
    <row r="34" ht="12.75">
      <c r="B34" t="s">
        <v>126</v>
      </c>
    </row>
    <row r="36" ht="12.75">
      <c r="B36" t="s">
        <v>104</v>
      </c>
    </row>
    <row r="37" ht="12.75">
      <c r="B37" t="s">
        <v>127</v>
      </c>
    </row>
    <row r="38" ht="12.75">
      <c r="B38" t="s">
        <v>128</v>
      </c>
    </row>
    <row r="39" ht="12.75">
      <c r="B39" t="s">
        <v>129</v>
      </c>
    </row>
    <row r="40" ht="12.75">
      <c r="B40" t="s">
        <v>130</v>
      </c>
    </row>
    <row r="42" spans="2:14" ht="12.75">
      <c r="B42" t="s">
        <v>106</v>
      </c>
      <c r="N42" s="129"/>
    </row>
    <row r="43" ht="12.75">
      <c r="B43" t="s">
        <v>107</v>
      </c>
    </row>
    <row r="45" spans="1:13" ht="18">
      <c r="A45" s="1" t="s">
        <v>101</v>
      </c>
      <c r="B45" s="1" t="s">
        <v>108</v>
      </c>
      <c r="M45" s="2"/>
    </row>
    <row r="47" ht="12.75">
      <c r="B47" t="s">
        <v>109</v>
      </c>
    </row>
    <row r="49" ht="12.75">
      <c r="B49" t="s">
        <v>110</v>
      </c>
    </row>
    <row r="50" ht="12" customHeight="1">
      <c r="B50" t="s">
        <v>153</v>
      </c>
    </row>
    <row r="51" spans="3:4" ht="12.75">
      <c r="C51" t="s">
        <v>111</v>
      </c>
      <c r="D51" t="s">
        <v>154</v>
      </c>
    </row>
    <row r="52" ht="12.75">
      <c r="D52" t="s">
        <v>112</v>
      </c>
    </row>
    <row r="53" ht="12.75">
      <c r="D53" t="s">
        <v>155</v>
      </c>
    </row>
    <row r="54" ht="12.75">
      <c r="D54" t="s">
        <v>156</v>
      </c>
    </row>
    <row r="56" spans="1:12" ht="12.75">
      <c r="A56" s="259"/>
      <c r="B56" s="263"/>
      <c r="C56" s="264"/>
      <c r="D56" s="264"/>
      <c r="E56" s="264"/>
      <c r="F56" s="264"/>
      <c r="G56" s="264"/>
      <c r="H56" s="264"/>
      <c r="I56" s="264"/>
      <c r="J56" s="264"/>
      <c r="K56" s="264"/>
      <c r="L56" s="265"/>
    </row>
    <row r="57" spans="1:12" ht="20.25">
      <c r="A57" s="260"/>
      <c r="B57" s="266" t="s">
        <v>121</v>
      </c>
      <c r="C57" s="5"/>
      <c r="D57" s="5"/>
      <c r="E57" s="5"/>
      <c r="F57" s="5"/>
      <c r="G57" s="5"/>
      <c r="H57" s="5"/>
      <c r="I57" s="5"/>
      <c r="J57" s="5"/>
      <c r="K57" s="5"/>
      <c r="L57" s="15"/>
    </row>
    <row r="58" spans="1:12" ht="12.75">
      <c r="A58" s="260"/>
      <c r="B58" s="75" t="s">
        <v>122</v>
      </c>
      <c r="C58" s="5"/>
      <c r="D58" s="5"/>
      <c r="E58" s="5"/>
      <c r="F58" s="5"/>
      <c r="G58" s="5"/>
      <c r="H58" s="5"/>
      <c r="I58" s="5"/>
      <c r="J58" s="5"/>
      <c r="K58" s="5"/>
      <c r="L58" s="15"/>
    </row>
    <row r="59" spans="1:12" ht="12.75">
      <c r="A59" s="26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2"/>
    </row>
    <row r="62" ht="12.75">
      <c r="A62" s="2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>
      <c r="M77" s="2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</sheetData>
  <sheetProtection/>
  <printOptions horizontalCentered="1" verticalCentered="1"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  <headerFooter alignWithMargins="0">
    <oddHeader>&amp;CStellenrahmenplan; hier: Vorbemerkungen&amp;RSeite &amp;P von &amp;N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showGridLines="0" tabSelected="1" zoomScalePageLayoutView="0" workbookViewId="0" topLeftCell="A1">
      <selection activeCell="I67" sqref="I67"/>
    </sheetView>
  </sheetViews>
  <sheetFormatPr defaultColWidth="11.421875" defaultRowHeight="12.75"/>
  <cols>
    <col min="1" max="1" width="4.28125" style="0" customWidth="1"/>
    <col min="2" max="2" width="23.8515625" style="0" customWidth="1"/>
    <col min="3" max="3" width="10.28125" style="0" customWidth="1"/>
    <col min="4" max="4" width="11.7109375" style="0" customWidth="1"/>
    <col min="5" max="6" width="16.7109375" style="0" customWidth="1"/>
    <col min="7" max="7" width="12.28125" style="0" bestFit="1" customWidth="1"/>
    <col min="8" max="8" width="16.57421875" style="0" bestFit="1" customWidth="1"/>
    <col min="9" max="9" width="14.57421875" style="0" customWidth="1"/>
    <col min="10" max="10" width="12.8515625" style="0" customWidth="1"/>
    <col min="11" max="11" width="18.7109375" style="0" customWidth="1"/>
  </cols>
  <sheetData>
    <row r="1" spans="1:11" ht="18">
      <c r="A1" s="1" t="s">
        <v>0</v>
      </c>
      <c r="K1" s="56"/>
    </row>
    <row r="2" spans="1:11" ht="18">
      <c r="A2" s="1" t="s">
        <v>1</v>
      </c>
      <c r="K2" s="5"/>
    </row>
    <row r="3" ht="12.75">
      <c r="K3" s="5"/>
    </row>
    <row r="4" spans="1:11" ht="18">
      <c r="A4" s="1" t="s">
        <v>3</v>
      </c>
      <c r="B4" s="1" t="s">
        <v>28</v>
      </c>
      <c r="E4" s="291">
        <v>106800</v>
      </c>
      <c r="F4" s="156" t="s">
        <v>71</v>
      </c>
      <c r="G4" s="156"/>
      <c r="H4" s="156"/>
      <c r="I4" s="156"/>
      <c r="J4" s="156"/>
      <c r="K4" s="5"/>
    </row>
    <row r="5" spans="2:10" ht="12.75">
      <c r="B5" s="30"/>
      <c r="C5" s="3"/>
      <c r="E5" s="291">
        <v>92800</v>
      </c>
      <c r="F5" s="156" t="s">
        <v>70</v>
      </c>
      <c r="G5" s="156"/>
      <c r="H5" s="156"/>
      <c r="I5" s="156"/>
      <c r="J5" s="156"/>
    </row>
    <row r="6" spans="1:5" ht="13.5" thickBot="1">
      <c r="A6" s="4"/>
      <c r="B6" s="3"/>
      <c r="D6" s="10"/>
      <c r="E6" s="22"/>
    </row>
    <row r="7" spans="1:10" ht="27" customHeight="1">
      <c r="A7" s="8"/>
      <c r="E7" s="348" t="s">
        <v>57</v>
      </c>
      <c r="F7" s="349"/>
      <c r="G7" s="350" t="s">
        <v>181</v>
      </c>
      <c r="H7" s="351"/>
      <c r="I7" s="352"/>
      <c r="J7" s="353"/>
    </row>
    <row r="8" spans="1:10" ht="23.25" customHeight="1" thickBot="1">
      <c r="A8" s="8"/>
      <c r="E8" s="346"/>
      <c r="F8" s="347"/>
      <c r="G8" s="354"/>
      <c r="H8" s="355"/>
      <c r="I8" s="355"/>
      <c r="J8" s="356"/>
    </row>
    <row r="9" spans="1:11" s="6" customFormat="1" ht="39.75">
      <c r="A9" s="23" t="s">
        <v>4</v>
      </c>
      <c r="B9" s="24" t="s">
        <v>114</v>
      </c>
      <c r="C9" s="292" t="s">
        <v>157</v>
      </c>
      <c r="D9" s="29" t="s">
        <v>54</v>
      </c>
      <c r="E9" s="31" t="s">
        <v>53</v>
      </c>
      <c r="F9" s="32" t="s">
        <v>116</v>
      </c>
      <c r="G9" s="309" t="s">
        <v>182</v>
      </c>
      <c r="H9" s="311" t="s">
        <v>183</v>
      </c>
      <c r="I9" s="60" t="s">
        <v>55</v>
      </c>
      <c r="J9" s="310" t="s">
        <v>184</v>
      </c>
      <c r="K9" s="63" t="s">
        <v>141</v>
      </c>
    </row>
    <row r="10" spans="1:17" s="6" customFormat="1" ht="15" thickBot="1">
      <c r="A10" s="25"/>
      <c r="B10" s="26"/>
      <c r="C10" s="26" t="s">
        <v>115</v>
      </c>
      <c r="D10" s="27"/>
      <c r="E10" s="33" t="s">
        <v>32</v>
      </c>
      <c r="F10" s="34" t="s">
        <v>33</v>
      </c>
      <c r="G10" s="35" t="s">
        <v>32</v>
      </c>
      <c r="H10" s="312" t="s">
        <v>32</v>
      </c>
      <c r="I10" s="61" t="s">
        <v>33</v>
      </c>
      <c r="J10" s="79" t="s">
        <v>140</v>
      </c>
      <c r="K10" s="64"/>
      <c r="M10"/>
      <c r="N10"/>
      <c r="O10"/>
      <c r="P10"/>
      <c r="Q10"/>
    </row>
    <row r="11" spans="1:17" s="6" customFormat="1" ht="12.75">
      <c r="A11" s="36">
        <v>1</v>
      </c>
      <c r="B11" s="37" t="s">
        <v>34</v>
      </c>
      <c r="C11" s="38">
        <v>100</v>
      </c>
      <c r="D11" s="39">
        <f>C11/100*E4</f>
        <v>106800</v>
      </c>
      <c r="E11" s="307"/>
      <c r="F11" s="117"/>
      <c r="G11" s="155"/>
      <c r="H11" s="313"/>
      <c r="I11" s="62"/>
      <c r="J11" s="80"/>
      <c r="K11" s="65"/>
      <c r="M11"/>
      <c r="N11"/>
      <c r="O11"/>
      <c r="P11"/>
      <c r="Q11"/>
    </row>
    <row r="12" spans="1:11" ht="12.75">
      <c r="A12" s="42">
        <v>2</v>
      </c>
      <c r="B12" s="43"/>
      <c r="C12" s="44"/>
      <c r="D12" s="39">
        <f aca="true" t="shared" si="0" ref="D12:D59">C12*$E$5/100</f>
        <v>0</v>
      </c>
      <c r="E12" s="308"/>
      <c r="F12" s="46"/>
      <c r="G12" s="155"/>
      <c r="H12" s="313"/>
      <c r="I12" s="62"/>
      <c r="J12" s="285"/>
      <c r="K12" s="66"/>
    </row>
    <row r="13" spans="1:11" ht="12.75">
      <c r="A13" s="42">
        <v>3</v>
      </c>
      <c r="B13" s="43"/>
      <c r="C13" s="44"/>
      <c r="D13" s="39">
        <f t="shared" si="0"/>
        <v>0</v>
      </c>
      <c r="E13" s="308"/>
      <c r="F13" s="46"/>
      <c r="G13" s="155"/>
      <c r="H13" s="313"/>
      <c r="I13" s="62"/>
      <c r="J13" s="285"/>
      <c r="K13" s="66"/>
    </row>
    <row r="14" spans="1:11" ht="12.75">
      <c r="A14" s="42">
        <v>4</v>
      </c>
      <c r="B14" s="43"/>
      <c r="C14" s="44"/>
      <c r="D14" s="39">
        <f t="shared" si="0"/>
        <v>0</v>
      </c>
      <c r="E14" s="308"/>
      <c r="F14" s="46"/>
      <c r="G14" s="155"/>
      <c r="H14" s="313"/>
      <c r="I14" s="62"/>
      <c r="J14" s="285"/>
      <c r="K14" s="66"/>
    </row>
    <row r="15" spans="1:11" ht="12.75">
      <c r="A15" s="42">
        <v>5</v>
      </c>
      <c r="B15" s="43"/>
      <c r="C15" s="44"/>
      <c r="D15" s="39">
        <f t="shared" si="0"/>
        <v>0</v>
      </c>
      <c r="E15" s="308"/>
      <c r="F15" s="46"/>
      <c r="G15" s="155"/>
      <c r="H15" s="313"/>
      <c r="I15" s="62"/>
      <c r="J15" s="285"/>
      <c r="K15" s="66"/>
    </row>
    <row r="16" spans="1:11" ht="12.75">
      <c r="A16" s="42">
        <v>5</v>
      </c>
      <c r="B16" s="43"/>
      <c r="C16" s="44"/>
      <c r="D16" s="39">
        <f t="shared" si="0"/>
        <v>0</v>
      </c>
      <c r="E16" s="308"/>
      <c r="F16" s="46"/>
      <c r="G16" s="155"/>
      <c r="H16" s="313"/>
      <c r="I16" s="62"/>
      <c r="J16" s="285"/>
      <c r="K16" s="66"/>
    </row>
    <row r="17" spans="1:11" ht="12.75">
      <c r="A17" s="42">
        <v>6</v>
      </c>
      <c r="B17" s="43"/>
      <c r="C17" s="44"/>
      <c r="D17" s="39">
        <f t="shared" si="0"/>
        <v>0</v>
      </c>
      <c r="E17" s="308"/>
      <c r="F17" s="46"/>
      <c r="G17" s="155"/>
      <c r="H17" s="313"/>
      <c r="I17" s="62"/>
      <c r="J17" s="285"/>
      <c r="K17" s="66"/>
    </row>
    <row r="18" spans="1:11" ht="12.75">
      <c r="A18" s="42">
        <v>7</v>
      </c>
      <c r="B18" s="43"/>
      <c r="C18" s="44"/>
      <c r="D18" s="39">
        <f t="shared" si="0"/>
        <v>0</v>
      </c>
      <c r="E18" s="308"/>
      <c r="F18" s="46"/>
      <c r="G18" s="155"/>
      <c r="H18" s="313"/>
      <c r="I18" s="62"/>
      <c r="J18" s="285"/>
      <c r="K18" s="66"/>
    </row>
    <row r="19" spans="1:11" ht="12.75">
      <c r="A19" s="36">
        <v>8</v>
      </c>
      <c r="B19" s="43"/>
      <c r="C19" s="44"/>
      <c r="D19" s="39">
        <f t="shared" si="0"/>
        <v>0</v>
      </c>
      <c r="E19" s="308"/>
      <c r="F19" s="46"/>
      <c r="G19" s="155"/>
      <c r="H19" s="313"/>
      <c r="I19" s="62"/>
      <c r="J19" s="285"/>
      <c r="K19" s="66"/>
    </row>
    <row r="20" spans="1:11" ht="12.75">
      <c r="A20" s="42">
        <v>9</v>
      </c>
      <c r="B20" s="43"/>
      <c r="C20" s="44"/>
      <c r="D20" s="39">
        <f t="shared" si="0"/>
        <v>0</v>
      </c>
      <c r="E20" s="308"/>
      <c r="F20" s="46"/>
      <c r="G20" s="155"/>
      <c r="H20" s="313"/>
      <c r="I20" s="62"/>
      <c r="J20" s="285"/>
      <c r="K20" s="66"/>
    </row>
    <row r="21" spans="1:11" ht="12.75">
      <c r="A21" s="42">
        <v>10</v>
      </c>
      <c r="B21" s="43"/>
      <c r="C21" s="44"/>
      <c r="D21" s="39">
        <f t="shared" si="0"/>
        <v>0</v>
      </c>
      <c r="E21" s="308"/>
      <c r="F21" s="46"/>
      <c r="G21" s="155"/>
      <c r="H21" s="313"/>
      <c r="I21" s="62"/>
      <c r="J21" s="285"/>
      <c r="K21" s="66"/>
    </row>
    <row r="22" spans="1:11" ht="12.75">
      <c r="A22" s="42">
        <v>11</v>
      </c>
      <c r="B22" s="286"/>
      <c r="C22" s="44"/>
      <c r="D22" s="39">
        <f t="shared" si="0"/>
        <v>0</v>
      </c>
      <c r="E22" s="308"/>
      <c r="F22" s="46"/>
      <c r="G22" s="155"/>
      <c r="H22" s="313"/>
      <c r="I22" s="62"/>
      <c r="J22" s="285"/>
      <c r="K22" s="66"/>
    </row>
    <row r="23" spans="1:11" ht="12.75">
      <c r="A23" s="36">
        <v>12</v>
      </c>
      <c r="B23" s="286"/>
      <c r="C23" s="44"/>
      <c r="D23" s="39">
        <f t="shared" si="0"/>
        <v>0</v>
      </c>
      <c r="E23" s="308"/>
      <c r="F23" s="46"/>
      <c r="G23" s="155"/>
      <c r="H23" s="313"/>
      <c r="I23" s="62"/>
      <c r="J23" s="285"/>
      <c r="K23" s="66"/>
    </row>
    <row r="24" spans="1:11" ht="12.75">
      <c r="A24" s="42">
        <v>13</v>
      </c>
      <c r="B24" s="43"/>
      <c r="C24" s="44"/>
      <c r="D24" s="39">
        <f t="shared" si="0"/>
        <v>0</v>
      </c>
      <c r="E24" s="308"/>
      <c r="F24" s="46"/>
      <c r="G24" s="155"/>
      <c r="H24" s="313"/>
      <c r="I24" s="62"/>
      <c r="J24" s="285"/>
      <c r="K24" s="66"/>
    </row>
    <row r="25" spans="1:11" ht="12.75">
      <c r="A25" s="42">
        <v>14</v>
      </c>
      <c r="B25" s="43"/>
      <c r="C25" s="44"/>
      <c r="D25" s="39">
        <f t="shared" si="0"/>
        <v>0</v>
      </c>
      <c r="E25" s="308"/>
      <c r="F25" s="46"/>
      <c r="G25" s="155"/>
      <c r="H25" s="313"/>
      <c r="I25" s="62"/>
      <c r="J25" s="285"/>
      <c r="K25" s="66"/>
    </row>
    <row r="26" spans="1:11" ht="12.75" hidden="1">
      <c r="A26" s="42">
        <v>15</v>
      </c>
      <c r="B26" s="43"/>
      <c r="C26" s="44"/>
      <c r="D26" s="39">
        <f t="shared" si="0"/>
        <v>0</v>
      </c>
      <c r="E26" s="308"/>
      <c r="F26" s="46"/>
      <c r="G26" s="155"/>
      <c r="H26" s="313"/>
      <c r="I26" s="62"/>
      <c r="J26" s="285"/>
      <c r="K26" s="66"/>
    </row>
    <row r="27" spans="1:11" ht="12.75" hidden="1">
      <c r="A27" s="36">
        <v>16</v>
      </c>
      <c r="B27" s="43"/>
      <c r="C27" s="44"/>
      <c r="D27" s="39">
        <f t="shared" si="0"/>
        <v>0</v>
      </c>
      <c r="E27" s="308"/>
      <c r="F27" s="46"/>
      <c r="G27" s="155"/>
      <c r="H27" s="313"/>
      <c r="I27" s="62"/>
      <c r="J27" s="285"/>
      <c r="K27" s="66"/>
    </row>
    <row r="28" spans="1:11" ht="12.75" hidden="1">
      <c r="A28" s="42">
        <v>17</v>
      </c>
      <c r="B28" s="43"/>
      <c r="C28" s="44"/>
      <c r="D28" s="39">
        <f t="shared" si="0"/>
        <v>0</v>
      </c>
      <c r="E28" s="308"/>
      <c r="F28" s="46"/>
      <c r="G28" s="155"/>
      <c r="H28" s="313"/>
      <c r="I28" s="62"/>
      <c r="J28" s="285"/>
      <c r="K28" s="66"/>
    </row>
    <row r="29" spans="1:11" ht="12.75" hidden="1">
      <c r="A29" s="42">
        <v>18</v>
      </c>
      <c r="B29" s="43"/>
      <c r="C29" s="44"/>
      <c r="D29" s="39">
        <f t="shared" si="0"/>
        <v>0</v>
      </c>
      <c r="E29" s="308"/>
      <c r="F29" s="46"/>
      <c r="G29" s="155"/>
      <c r="H29" s="313"/>
      <c r="I29" s="62"/>
      <c r="J29" s="285"/>
      <c r="K29" s="66"/>
    </row>
    <row r="30" spans="1:11" ht="12.75" hidden="1">
      <c r="A30" s="42">
        <v>19</v>
      </c>
      <c r="B30" s="43"/>
      <c r="C30" s="44"/>
      <c r="D30" s="39">
        <f t="shared" si="0"/>
        <v>0</v>
      </c>
      <c r="E30" s="308"/>
      <c r="F30" s="46"/>
      <c r="G30" s="155"/>
      <c r="H30" s="313"/>
      <c r="I30" s="62"/>
      <c r="J30" s="285"/>
      <c r="K30" s="66"/>
    </row>
    <row r="31" spans="1:11" ht="12.75" hidden="1">
      <c r="A31" s="36">
        <v>20</v>
      </c>
      <c r="B31" s="43"/>
      <c r="C31" s="44"/>
      <c r="D31" s="39">
        <f t="shared" si="0"/>
        <v>0</v>
      </c>
      <c r="E31" s="308"/>
      <c r="F31" s="46"/>
      <c r="G31" s="155"/>
      <c r="H31" s="313"/>
      <c r="I31" s="62"/>
      <c r="J31" s="285"/>
      <c r="K31" s="66"/>
    </row>
    <row r="32" spans="1:11" ht="12.75" hidden="1">
      <c r="A32" s="42">
        <v>21</v>
      </c>
      <c r="B32" s="43"/>
      <c r="C32" s="44"/>
      <c r="D32" s="39">
        <f t="shared" si="0"/>
        <v>0</v>
      </c>
      <c r="E32" s="308"/>
      <c r="F32" s="46"/>
      <c r="G32" s="155"/>
      <c r="H32" s="313"/>
      <c r="I32" s="62"/>
      <c r="J32" s="285"/>
      <c r="K32" s="66"/>
    </row>
    <row r="33" spans="1:11" ht="12.75" hidden="1">
      <c r="A33" s="42">
        <v>22</v>
      </c>
      <c r="B33" s="43"/>
      <c r="C33" s="44"/>
      <c r="D33" s="39">
        <f t="shared" si="0"/>
        <v>0</v>
      </c>
      <c r="E33" s="308"/>
      <c r="F33" s="46"/>
      <c r="G33" s="155"/>
      <c r="H33" s="313"/>
      <c r="I33" s="62"/>
      <c r="J33" s="285"/>
      <c r="K33" s="66"/>
    </row>
    <row r="34" spans="1:11" ht="12.75" hidden="1">
      <c r="A34" s="42">
        <v>23</v>
      </c>
      <c r="B34" s="43"/>
      <c r="C34" s="44"/>
      <c r="D34" s="39">
        <f t="shared" si="0"/>
        <v>0</v>
      </c>
      <c r="E34" s="308"/>
      <c r="F34" s="46"/>
      <c r="G34" s="155"/>
      <c r="H34" s="313"/>
      <c r="I34" s="62"/>
      <c r="J34" s="285"/>
      <c r="K34" s="66"/>
    </row>
    <row r="35" spans="1:11" ht="12.75" hidden="1">
      <c r="A35" s="36">
        <v>24</v>
      </c>
      <c r="B35" s="43"/>
      <c r="C35" s="44"/>
      <c r="D35" s="39">
        <f t="shared" si="0"/>
        <v>0</v>
      </c>
      <c r="E35" s="308"/>
      <c r="F35" s="46"/>
      <c r="G35" s="155"/>
      <c r="H35" s="313"/>
      <c r="I35" s="62"/>
      <c r="J35" s="285"/>
      <c r="K35" s="66"/>
    </row>
    <row r="36" spans="1:11" ht="12.75" hidden="1">
      <c r="A36" s="42">
        <v>25</v>
      </c>
      <c r="B36" s="43"/>
      <c r="C36" s="44"/>
      <c r="D36" s="39">
        <f t="shared" si="0"/>
        <v>0</v>
      </c>
      <c r="E36" s="308"/>
      <c r="F36" s="46"/>
      <c r="G36" s="155"/>
      <c r="H36" s="313"/>
      <c r="I36" s="62"/>
      <c r="J36" s="285"/>
      <c r="K36" s="66"/>
    </row>
    <row r="37" spans="1:11" ht="12.75" hidden="1">
      <c r="A37" s="42">
        <v>26</v>
      </c>
      <c r="B37" s="43"/>
      <c r="C37" s="44"/>
      <c r="D37" s="39">
        <f t="shared" si="0"/>
        <v>0</v>
      </c>
      <c r="E37" s="308"/>
      <c r="F37" s="46"/>
      <c r="G37" s="155"/>
      <c r="H37" s="313"/>
      <c r="I37" s="62"/>
      <c r="J37" s="285"/>
      <c r="K37" s="66"/>
    </row>
    <row r="38" spans="1:11" ht="12.75" hidden="1">
      <c r="A38" s="42">
        <v>27</v>
      </c>
      <c r="B38" s="43"/>
      <c r="C38" s="44"/>
      <c r="D38" s="39">
        <f t="shared" si="0"/>
        <v>0</v>
      </c>
      <c r="E38" s="308"/>
      <c r="F38" s="46"/>
      <c r="G38" s="155"/>
      <c r="H38" s="313"/>
      <c r="I38" s="62"/>
      <c r="J38" s="285"/>
      <c r="K38" s="66"/>
    </row>
    <row r="39" spans="1:11" ht="12.75" hidden="1">
      <c r="A39" s="36">
        <v>28</v>
      </c>
      <c r="B39" s="43"/>
      <c r="C39" s="44"/>
      <c r="D39" s="39">
        <f t="shared" si="0"/>
        <v>0</v>
      </c>
      <c r="E39" s="308"/>
      <c r="F39" s="46"/>
      <c r="G39" s="155"/>
      <c r="H39" s="313"/>
      <c r="I39" s="62"/>
      <c r="J39" s="285"/>
      <c r="K39" s="66"/>
    </row>
    <row r="40" spans="1:11" ht="12.75" hidden="1">
      <c r="A40" s="42">
        <v>29</v>
      </c>
      <c r="B40" s="43"/>
      <c r="C40" s="44"/>
      <c r="D40" s="39">
        <f t="shared" si="0"/>
        <v>0</v>
      </c>
      <c r="E40" s="308"/>
      <c r="F40" s="46"/>
      <c r="G40" s="155"/>
      <c r="H40" s="313"/>
      <c r="I40" s="62"/>
      <c r="J40" s="285"/>
      <c r="K40" s="66"/>
    </row>
    <row r="41" spans="1:11" ht="12.75" hidden="1">
      <c r="A41" s="42">
        <v>30</v>
      </c>
      <c r="B41" s="43"/>
      <c r="C41" s="44"/>
      <c r="D41" s="39">
        <f t="shared" si="0"/>
        <v>0</v>
      </c>
      <c r="E41" s="308"/>
      <c r="F41" s="46"/>
      <c r="G41" s="155"/>
      <c r="H41" s="313"/>
      <c r="I41" s="62"/>
      <c r="J41" s="285"/>
      <c r="K41" s="66"/>
    </row>
    <row r="42" spans="1:11" ht="12.75" hidden="1">
      <c r="A42" s="42">
        <v>31</v>
      </c>
      <c r="B42" s="43"/>
      <c r="C42" s="44"/>
      <c r="D42" s="39">
        <f t="shared" si="0"/>
        <v>0</v>
      </c>
      <c r="E42" s="308"/>
      <c r="F42" s="46"/>
      <c r="G42" s="155"/>
      <c r="H42" s="313"/>
      <c r="I42" s="62"/>
      <c r="J42" s="285"/>
      <c r="K42" s="66"/>
    </row>
    <row r="43" spans="1:11" ht="12.75" hidden="1">
      <c r="A43" s="36">
        <v>32</v>
      </c>
      <c r="B43" s="43"/>
      <c r="C43" s="44"/>
      <c r="D43" s="39">
        <f t="shared" si="0"/>
        <v>0</v>
      </c>
      <c r="E43" s="308"/>
      <c r="F43" s="46"/>
      <c r="G43" s="155"/>
      <c r="H43" s="313"/>
      <c r="I43" s="62"/>
      <c r="J43" s="285"/>
      <c r="K43" s="66"/>
    </row>
    <row r="44" spans="1:11" ht="12.75" hidden="1">
      <c r="A44" s="42">
        <v>33</v>
      </c>
      <c r="B44" s="43"/>
      <c r="C44" s="44"/>
      <c r="D44" s="39">
        <f t="shared" si="0"/>
        <v>0</v>
      </c>
      <c r="E44" s="308"/>
      <c r="F44" s="46"/>
      <c r="G44" s="155"/>
      <c r="H44" s="313"/>
      <c r="I44" s="62"/>
      <c r="J44" s="285"/>
      <c r="K44" s="66"/>
    </row>
    <row r="45" spans="1:11" ht="12.75" hidden="1">
      <c r="A45" s="42">
        <v>34</v>
      </c>
      <c r="B45" s="43"/>
      <c r="C45" s="44"/>
      <c r="D45" s="39">
        <f t="shared" si="0"/>
        <v>0</v>
      </c>
      <c r="E45" s="308"/>
      <c r="F45" s="46"/>
      <c r="G45" s="155"/>
      <c r="H45" s="313"/>
      <c r="I45" s="62"/>
      <c r="J45" s="285"/>
      <c r="K45" s="66"/>
    </row>
    <row r="46" spans="1:11" ht="12.75" hidden="1">
      <c r="A46" s="42">
        <v>35</v>
      </c>
      <c r="B46" s="43"/>
      <c r="C46" s="44"/>
      <c r="D46" s="39">
        <f t="shared" si="0"/>
        <v>0</v>
      </c>
      <c r="E46" s="308"/>
      <c r="F46" s="46"/>
      <c r="G46" s="155"/>
      <c r="H46" s="313"/>
      <c r="I46" s="62"/>
      <c r="J46" s="285"/>
      <c r="K46" s="66"/>
    </row>
    <row r="47" spans="1:11" ht="12.75" hidden="1">
      <c r="A47" s="36">
        <v>36</v>
      </c>
      <c r="B47" s="43"/>
      <c r="C47" s="44"/>
      <c r="D47" s="39">
        <f t="shared" si="0"/>
        <v>0</v>
      </c>
      <c r="E47" s="308"/>
      <c r="F47" s="46"/>
      <c r="G47" s="155"/>
      <c r="H47" s="313"/>
      <c r="I47" s="62"/>
      <c r="J47" s="285"/>
      <c r="K47" s="66"/>
    </row>
    <row r="48" spans="1:11" ht="12.75" hidden="1">
      <c r="A48" s="42">
        <v>37</v>
      </c>
      <c r="B48" s="43"/>
      <c r="C48" s="44"/>
      <c r="D48" s="39">
        <f t="shared" si="0"/>
        <v>0</v>
      </c>
      <c r="E48" s="308"/>
      <c r="F48" s="46"/>
      <c r="G48" s="155"/>
      <c r="H48" s="313"/>
      <c r="I48" s="62"/>
      <c r="J48" s="285"/>
      <c r="K48" s="66"/>
    </row>
    <row r="49" spans="1:11" ht="12.75" hidden="1">
      <c r="A49" s="42">
        <v>38</v>
      </c>
      <c r="B49" s="43"/>
      <c r="C49" s="44"/>
      <c r="D49" s="39">
        <f t="shared" si="0"/>
        <v>0</v>
      </c>
      <c r="E49" s="308"/>
      <c r="F49" s="46"/>
      <c r="G49" s="155"/>
      <c r="H49" s="313"/>
      <c r="I49" s="62"/>
      <c r="J49" s="285"/>
      <c r="K49" s="66"/>
    </row>
    <row r="50" spans="1:11" ht="12.75" hidden="1">
      <c r="A50" s="42">
        <v>39</v>
      </c>
      <c r="B50" s="43"/>
      <c r="C50" s="44"/>
      <c r="D50" s="39">
        <f t="shared" si="0"/>
        <v>0</v>
      </c>
      <c r="E50" s="308"/>
      <c r="F50" s="46"/>
      <c r="G50" s="155"/>
      <c r="H50" s="313"/>
      <c r="I50" s="62"/>
      <c r="J50" s="285"/>
      <c r="K50" s="66"/>
    </row>
    <row r="51" spans="1:11" ht="12.75" hidden="1">
      <c r="A51" s="36">
        <v>40</v>
      </c>
      <c r="B51" s="43"/>
      <c r="C51" s="44"/>
      <c r="D51" s="39">
        <f t="shared" si="0"/>
        <v>0</v>
      </c>
      <c r="E51" s="308"/>
      <c r="F51" s="46"/>
      <c r="G51" s="155"/>
      <c r="H51" s="313"/>
      <c r="I51" s="62"/>
      <c r="J51" s="285"/>
      <c r="K51" s="66"/>
    </row>
    <row r="52" spans="1:11" ht="12.75" hidden="1">
      <c r="A52" s="42">
        <v>41</v>
      </c>
      <c r="B52" s="43"/>
      <c r="C52" s="44"/>
      <c r="D52" s="39">
        <f t="shared" si="0"/>
        <v>0</v>
      </c>
      <c r="E52" s="308"/>
      <c r="F52" s="46"/>
      <c r="G52" s="155"/>
      <c r="H52" s="313"/>
      <c r="I52" s="62"/>
      <c r="J52" s="285"/>
      <c r="K52" s="66"/>
    </row>
    <row r="53" spans="1:11" ht="12.75" hidden="1">
      <c r="A53" s="42">
        <v>42</v>
      </c>
      <c r="B53" s="43"/>
      <c r="C53" s="44"/>
      <c r="D53" s="39">
        <f t="shared" si="0"/>
        <v>0</v>
      </c>
      <c r="E53" s="308"/>
      <c r="F53" s="46"/>
      <c r="G53" s="155"/>
      <c r="H53" s="313"/>
      <c r="I53" s="62"/>
      <c r="J53" s="285"/>
      <c r="K53" s="66"/>
    </row>
    <row r="54" spans="1:11" ht="12.75" hidden="1">
      <c r="A54" s="42">
        <v>43</v>
      </c>
      <c r="B54" s="43"/>
      <c r="C54" s="44"/>
      <c r="D54" s="39">
        <f t="shared" si="0"/>
        <v>0</v>
      </c>
      <c r="E54" s="308"/>
      <c r="F54" s="46"/>
      <c r="G54" s="155"/>
      <c r="H54" s="313"/>
      <c r="I54" s="62"/>
      <c r="J54" s="285"/>
      <c r="K54" s="66"/>
    </row>
    <row r="55" spans="1:11" ht="12.75" hidden="1">
      <c r="A55" s="36">
        <v>44</v>
      </c>
      <c r="B55" s="43"/>
      <c r="C55" s="44"/>
      <c r="D55" s="39">
        <f t="shared" si="0"/>
        <v>0</v>
      </c>
      <c r="E55" s="308"/>
      <c r="F55" s="46"/>
      <c r="G55" s="155"/>
      <c r="H55" s="313"/>
      <c r="I55" s="62"/>
      <c r="J55" s="285"/>
      <c r="K55" s="66"/>
    </row>
    <row r="56" spans="1:11" ht="12.75" hidden="1">
      <c r="A56" s="42">
        <v>45</v>
      </c>
      <c r="B56" s="43"/>
      <c r="C56" s="44"/>
      <c r="D56" s="39">
        <f t="shared" si="0"/>
        <v>0</v>
      </c>
      <c r="E56" s="308"/>
      <c r="F56" s="46"/>
      <c r="G56" s="155"/>
      <c r="H56" s="313"/>
      <c r="I56" s="62"/>
      <c r="J56" s="285"/>
      <c r="K56" s="66"/>
    </row>
    <row r="57" spans="1:11" ht="12.75" hidden="1">
      <c r="A57" s="42">
        <v>46</v>
      </c>
      <c r="B57" s="43"/>
      <c r="C57" s="44"/>
      <c r="D57" s="39">
        <f t="shared" si="0"/>
        <v>0</v>
      </c>
      <c r="E57" s="308"/>
      <c r="F57" s="46"/>
      <c r="G57" s="155"/>
      <c r="H57" s="313"/>
      <c r="I57" s="62"/>
      <c r="J57" s="285"/>
      <c r="K57" s="66"/>
    </row>
    <row r="58" spans="1:11" ht="12.75" hidden="1">
      <c r="A58" s="42">
        <v>47</v>
      </c>
      <c r="B58" s="43"/>
      <c r="C58" s="44"/>
      <c r="D58" s="39">
        <f t="shared" si="0"/>
        <v>0</v>
      </c>
      <c r="E58" s="308"/>
      <c r="F58" s="46"/>
      <c r="G58" s="155"/>
      <c r="H58" s="313"/>
      <c r="I58" s="62"/>
      <c r="J58" s="285"/>
      <c r="K58" s="66"/>
    </row>
    <row r="59" spans="1:11" ht="12.75" hidden="1">
      <c r="A59" s="36">
        <v>48</v>
      </c>
      <c r="B59" s="43"/>
      <c r="C59" s="44"/>
      <c r="D59" s="39">
        <f t="shared" si="0"/>
        <v>0</v>
      </c>
      <c r="E59" s="308"/>
      <c r="F59" s="46"/>
      <c r="G59" s="155"/>
      <c r="H59" s="313"/>
      <c r="I59" s="62"/>
      <c r="J59" s="285"/>
      <c r="K59" s="66"/>
    </row>
    <row r="60" spans="1:11" ht="12.75">
      <c r="A60" s="42"/>
      <c r="B60" s="43"/>
      <c r="C60" s="44"/>
      <c r="D60" s="39"/>
      <c r="E60" s="308"/>
      <c r="F60" s="46"/>
      <c r="G60" s="155"/>
      <c r="H60" s="313"/>
      <c r="I60" s="62"/>
      <c r="J60" s="285"/>
      <c r="K60" s="66"/>
    </row>
    <row r="61" spans="1:11" ht="12.75">
      <c r="A61" s="57" t="s">
        <v>63</v>
      </c>
      <c r="B61" s="43"/>
      <c r="C61" s="44"/>
      <c r="D61" s="39"/>
      <c r="E61" s="308"/>
      <c r="F61" s="46"/>
      <c r="G61" s="155"/>
      <c r="H61" s="313"/>
      <c r="I61" s="62"/>
      <c r="J61" s="285"/>
      <c r="K61" s="66"/>
    </row>
    <row r="62" spans="1:11" ht="12.75">
      <c r="A62" s="57"/>
      <c r="B62" s="43"/>
      <c r="C62" s="44"/>
      <c r="D62" s="39">
        <f>C62*$E$5/100</f>
        <v>0</v>
      </c>
      <c r="E62" s="308"/>
      <c r="F62" s="46"/>
      <c r="G62" s="155"/>
      <c r="H62" s="313"/>
      <c r="I62" s="62"/>
      <c r="J62" s="285"/>
      <c r="K62" s="66"/>
    </row>
    <row r="63" spans="1:11" ht="13.5" thickBot="1">
      <c r="A63" s="42"/>
      <c r="B63" s="81"/>
      <c r="C63" s="44"/>
      <c r="D63" s="39">
        <f>C63*$E$5/100</f>
        <v>0</v>
      </c>
      <c r="E63" s="308"/>
      <c r="F63" s="46"/>
      <c r="G63" s="155"/>
      <c r="H63" s="313"/>
      <c r="I63" s="62"/>
      <c r="J63" s="285"/>
      <c r="K63" s="66"/>
    </row>
    <row r="64" spans="1:11" ht="13.5" hidden="1" thickBot="1">
      <c r="A64" s="48"/>
      <c r="B64" s="49"/>
      <c r="C64" s="50"/>
      <c r="D64" s="47">
        <f>C64*$E$5/100</f>
        <v>0</v>
      </c>
      <c r="E64" s="45"/>
      <c r="F64" s="46"/>
      <c r="G64" s="306"/>
      <c r="H64" s="306"/>
      <c r="I64" s="306"/>
      <c r="J64" s="306"/>
      <c r="K64" s="66"/>
    </row>
    <row r="65" spans="1:11" ht="12.75">
      <c r="A65" s="88"/>
      <c r="B65" s="51" t="s">
        <v>5</v>
      </c>
      <c r="C65" s="52">
        <f>SUM(C11:C64)</f>
        <v>100</v>
      </c>
      <c r="D65" s="154">
        <f>SUM(D11:D64)</f>
        <v>106800</v>
      </c>
      <c r="E65" s="93">
        <f>SUM(E11:E64)</f>
        <v>0</v>
      </c>
      <c r="F65" s="314"/>
      <c r="G65" s="94"/>
      <c r="H65" s="94"/>
      <c r="I65" s="94"/>
      <c r="J65" s="94"/>
      <c r="K65" s="53"/>
    </row>
    <row r="66" spans="1:11" ht="13.5" thickBot="1">
      <c r="A66" s="89"/>
      <c r="B66" s="90" t="s">
        <v>58</v>
      </c>
      <c r="C66" s="91"/>
      <c r="D66" s="92"/>
      <c r="E66" s="95">
        <f>C65+E65</f>
        <v>100</v>
      </c>
      <c r="F66" s="315"/>
      <c r="G66" s="103"/>
      <c r="H66" s="103"/>
      <c r="I66" s="103"/>
      <c r="J66" s="103"/>
      <c r="K66" s="87"/>
    </row>
    <row r="67" spans="1:11" ht="12.75">
      <c r="A67" s="54"/>
      <c r="B67" s="55"/>
      <c r="C67" s="55"/>
      <c r="D67" s="55"/>
      <c r="E67" s="55"/>
      <c r="F67" s="54"/>
      <c r="G67" s="54"/>
      <c r="H67" s="54"/>
      <c r="I67" s="54"/>
      <c r="J67" s="54"/>
      <c r="K67" s="55"/>
    </row>
    <row r="68" spans="1:11" ht="14.25">
      <c r="A68" s="54" t="s">
        <v>36</v>
      </c>
      <c r="B68" t="s">
        <v>179</v>
      </c>
      <c r="F68" s="55"/>
      <c r="G68" s="55"/>
      <c r="H68" s="55"/>
      <c r="I68" s="55"/>
      <c r="J68" s="55"/>
      <c r="K68" s="55"/>
    </row>
    <row r="69" spans="1:11" ht="12.75">
      <c r="A69" s="54"/>
      <c r="B69" t="s">
        <v>118</v>
      </c>
      <c r="F69" s="55"/>
      <c r="G69" s="55"/>
      <c r="H69" s="55"/>
      <c r="I69" s="55"/>
      <c r="J69" s="55"/>
      <c r="K69" s="55"/>
    </row>
    <row r="70" spans="1:11" ht="14.25">
      <c r="A70" s="54" t="s">
        <v>37</v>
      </c>
      <c r="B70" s="55" t="s">
        <v>180</v>
      </c>
      <c r="F70" s="55"/>
      <c r="G70" s="55"/>
      <c r="H70" s="55"/>
      <c r="I70" s="55"/>
      <c r="J70" s="55"/>
      <c r="K70" s="55"/>
    </row>
    <row r="71" spans="1:11" ht="14.25">
      <c r="A71" s="54" t="s">
        <v>38</v>
      </c>
      <c r="B71" s="55" t="s">
        <v>68</v>
      </c>
      <c r="F71" s="55"/>
      <c r="G71" s="55"/>
      <c r="H71" s="55"/>
      <c r="I71" s="55"/>
      <c r="J71" s="55"/>
      <c r="K71" s="55"/>
    </row>
    <row r="72" spans="1:11" ht="14.25">
      <c r="A72" s="54" t="s">
        <v>39</v>
      </c>
      <c r="B72" s="55" t="s">
        <v>146</v>
      </c>
      <c r="F72" s="55"/>
      <c r="G72" s="55"/>
      <c r="H72" s="55"/>
      <c r="I72" s="55"/>
      <c r="J72" s="55"/>
      <c r="K72" s="55"/>
    </row>
    <row r="73" spans="1:11" ht="14.25">
      <c r="A73" s="54" t="s">
        <v>117</v>
      </c>
      <c r="B73" s="21" t="s">
        <v>204</v>
      </c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>
      <c r="A74" s="55"/>
      <c r="B74" s="345" t="s">
        <v>205</v>
      </c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>
      <c r="A75" s="55"/>
      <c r="B75" s="345" t="s">
        <v>206</v>
      </c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4.25">
      <c r="A76" s="54" t="s">
        <v>140</v>
      </c>
      <c r="B76" s="55" t="s">
        <v>147</v>
      </c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hidden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hidden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hidden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hidden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hidden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hidden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hidden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hidden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hidden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hidden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hidden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hidden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hidden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hidden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</sheetData>
  <sheetProtection/>
  <mergeCells count="3">
    <mergeCell ref="E8:F8"/>
    <mergeCell ref="E7:F7"/>
    <mergeCell ref="G7:J8"/>
  </mergeCells>
  <printOptions horizontalCentered="1" verticalCentered="1"/>
  <pageMargins left="0.1968503937007874" right="0.1968503937007874" top="0.35433070866141736" bottom="0.4330708661417323" header="0.1968503937007874" footer="0.2755905511811024"/>
  <pageSetup horizontalDpi="300" verticalDpi="300" orientation="landscape" paperSize="9" scale="90" r:id="rId1"/>
  <headerFooter alignWithMargins="0">
    <oddHeader>&amp;CStellenrahmenplan; &amp;Uhier:&amp;U Pfarrstellen&amp;RSeite &amp;P von &amp;N</oddHeader>
  </headerFooter>
  <rowBreaks count="3" manualBreakCount="3">
    <brk id="111" max="255" man="1"/>
    <brk id="137" max="255" man="1"/>
    <brk id="1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showGridLines="0" zoomScalePageLayoutView="0" workbookViewId="0" topLeftCell="A30">
      <selection activeCell="D89" sqref="D89"/>
    </sheetView>
  </sheetViews>
  <sheetFormatPr defaultColWidth="11.421875" defaultRowHeight="12.75"/>
  <cols>
    <col min="1" max="1" width="4.28125" style="0" customWidth="1"/>
    <col min="2" max="2" width="24.421875" style="0" customWidth="1"/>
    <col min="3" max="3" width="10.28125" style="0" customWidth="1"/>
    <col min="4" max="4" width="11.7109375" style="0" customWidth="1"/>
    <col min="5" max="6" width="16.7109375" style="0" customWidth="1"/>
    <col min="7" max="7" width="14.140625" style="0" customWidth="1"/>
    <col min="8" max="8" width="14.28125" style="0" customWidth="1"/>
    <col min="9" max="9" width="12.421875" style="0" customWidth="1"/>
    <col min="10" max="10" width="14.421875" style="0" customWidth="1"/>
    <col min="11" max="11" width="16.7109375" style="0" customWidth="1"/>
    <col min="12" max="12" width="11.57421875" style="0" customWidth="1"/>
    <col min="13" max="13" width="8.8515625" style="0" customWidth="1"/>
    <col min="14" max="14" width="11.57421875" style="0" customWidth="1"/>
    <col min="15" max="15" width="8.8515625" style="0" customWidth="1"/>
    <col min="16" max="16" width="11.57421875" style="0" customWidth="1"/>
    <col min="17" max="17" width="9.28125" style="0" customWidth="1"/>
    <col min="18" max="22" width="11.421875" style="0" customWidth="1"/>
    <col min="23" max="23" width="9.28125" style="0" customWidth="1"/>
    <col min="24" max="24" width="11.421875" style="100" customWidth="1"/>
    <col min="25" max="25" width="9.28125" style="0" customWidth="1"/>
    <col min="26" max="26" width="11.421875" style="0" customWidth="1"/>
    <col min="27" max="27" width="9.28125" style="0" customWidth="1"/>
    <col min="28" max="28" width="11.421875" style="0" customWidth="1"/>
    <col min="29" max="29" width="10.7109375" style="0" customWidth="1"/>
    <col min="30" max="30" width="9.140625" style="0" customWidth="1"/>
    <col min="31" max="31" width="9.57421875" style="0" customWidth="1"/>
    <col min="32" max="32" width="14.8515625" style="0" customWidth="1"/>
  </cols>
  <sheetData>
    <row r="1" spans="1:24" ht="18">
      <c r="A1" s="1" t="s">
        <v>0</v>
      </c>
      <c r="G1" s="1" t="str">
        <f>Vorbemerkungen!H1</f>
        <v>Muster-Kirchenkreis</v>
      </c>
      <c r="Q1" s="5"/>
      <c r="R1" s="67"/>
      <c r="S1" s="67"/>
      <c r="T1" s="67"/>
      <c r="U1" s="67"/>
      <c r="V1" s="67"/>
      <c r="W1" s="5"/>
      <c r="X1" s="99"/>
    </row>
    <row r="2" spans="1:24" ht="18">
      <c r="A2" s="1"/>
      <c r="Q2" s="5"/>
      <c r="R2" s="67"/>
      <c r="S2" s="67"/>
      <c r="T2" s="67"/>
      <c r="U2" s="67"/>
      <c r="V2" s="67"/>
      <c r="W2" s="5"/>
      <c r="X2" s="99"/>
    </row>
    <row r="3" spans="1:24" ht="18">
      <c r="A3" s="1" t="s">
        <v>7</v>
      </c>
      <c r="B3" s="1" t="s">
        <v>29</v>
      </c>
      <c r="Q3" s="5"/>
      <c r="R3" s="5"/>
      <c r="S3" s="5"/>
      <c r="T3" s="5"/>
      <c r="U3" s="5"/>
      <c r="V3" s="5"/>
      <c r="W3" s="5"/>
      <c r="X3" s="75"/>
    </row>
    <row r="4" spans="17:24" ht="12.75">
      <c r="Q4" s="5"/>
      <c r="R4" s="5"/>
      <c r="S4" s="5"/>
      <c r="T4" s="5"/>
      <c r="U4" s="5"/>
      <c r="V4" s="5"/>
      <c r="W4" s="5"/>
      <c r="X4" s="75"/>
    </row>
    <row r="5" spans="1:24" ht="12.75">
      <c r="A5" s="4" t="s">
        <v>47</v>
      </c>
      <c r="B5" s="3" t="s">
        <v>6</v>
      </c>
      <c r="Q5" s="5"/>
      <c r="R5" s="5"/>
      <c r="S5" s="5"/>
      <c r="T5" s="5"/>
      <c r="U5" s="5"/>
      <c r="V5" s="5"/>
      <c r="W5" s="5"/>
      <c r="X5" s="75"/>
    </row>
    <row r="6" spans="2:24" ht="12.75">
      <c r="B6" s="30"/>
      <c r="C6" s="3"/>
      <c r="X6"/>
    </row>
    <row r="7" spans="1:24" ht="13.5" customHeight="1" thickBot="1">
      <c r="A7" s="4"/>
      <c r="B7" s="3"/>
      <c r="D7" s="10"/>
      <c r="X7"/>
    </row>
    <row r="8" spans="1:24" ht="27" customHeight="1">
      <c r="A8" s="8"/>
      <c r="E8" s="348" t="s">
        <v>57</v>
      </c>
      <c r="F8" s="349"/>
      <c r="G8" s="350" t="s">
        <v>181</v>
      </c>
      <c r="H8" s="351"/>
      <c r="I8" s="352"/>
      <c r="J8" s="353"/>
      <c r="X8"/>
    </row>
    <row r="9" spans="1:24" ht="23.25" customHeight="1" thickBot="1">
      <c r="A9" s="8"/>
      <c r="E9" s="346"/>
      <c r="F9" s="347"/>
      <c r="G9" s="354"/>
      <c r="H9" s="355"/>
      <c r="I9" s="355"/>
      <c r="J9" s="356"/>
      <c r="X9"/>
    </row>
    <row r="10" spans="1:32" s="6" customFormat="1" ht="54">
      <c r="A10" s="23" t="s">
        <v>4</v>
      </c>
      <c r="B10" s="24" t="s">
        <v>59</v>
      </c>
      <c r="C10" s="24" t="s">
        <v>158</v>
      </c>
      <c r="D10" s="29" t="s">
        <v>142</v>
      </c>
      <c r="E10" s="31" t="s">
        <v>53</v>
      </c>
      <c r="F10" s="32" t="s">
        <v>116</v>
      </c>
      <c r="G10" s="309" t="s">
        <v>182</v>
      </c>
      <c r="H10" s="311" t="s">
        <v>183</v>
      </c>
      <c r="I10" s="60" t="s">
        <v>55</v>
      </c>
      <c r="J10" s="310" t="s">
        <v>184</v>
      </c>
      <c r="K10" s="63" t="s">
        <v>141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6" customFormat="1" ht="15" thickBot="1">
      <c r="A11" s="25"/>
      <c r="B11" s="26"/>
      <c r="C11" s="26" t="s">
        <v>72</v>
      </c>
      <c r="D11" s="27"/>
      <c r="E11" s="33" t="s">
        <v>32</v>
      </c>
      <c r="F11" s="34" t="s">
        <v>33</v>
      </c>
      <c r="G11" s="35" t="s">
        <v>32</v>
      </c>
      <c r="H11" s="312" t="s">
        <v>32</v>
      </c>
      <c r="I11" s="61" t="s">
        <v>33</v>
      </c>
      <c r="J11" s="79" t="s">
        <v>140</v>
      </c>
      <c r="K11" s="6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6" customFormat="1" ht="12.75">
      <c r="A12" s="36">
        <v>1</v>
      </c>
      <c r="B12" s="97" t="s">
        <v>30</v>
      </c>
      <c r="C12" s="38"/>
      <c r="D12" s="254"/>
      <c r="E12" s="307"/>
      <c r="F12" s="117"/>
      <c r="G12" s="155"/>
      <c r="H12" s="313"/>
      <c r="I12" s="62"/>
      <c r="J12" s="80"/>
      <c r="K12" s="6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24" ht="12.75">
      <c r="A13" s="42">
        <v>2</v>
      </c>
      <c r="B13" s="43"/>
      <c r="C13" s="44"/>
      <c r="D13" s="39"/>
      <c r="E13" s="308"/>
      <c r="F13" s="46"/>
      <c r="G13" s="155"/>
      <c r="H13" s="313"/>
      <c r="I13" s="62"/>
      <c r="J13" s="285"/>
      <c r="K13" s="66"/>
      <c r="X13"/>
    </row>
    <row r="14" spans="1:24" ht="12.75">
      <c r="A14" s="42">
        <v>3</v>
      </c>
      <c r="B14" s="43"/>
      <c r="C14" s="44"/>
      <c r="D14" s="39">
        <f aca="true" t="shared" si="0" ref="D14:D29">C14*$D$12/100</f>
        <v>0</v>
      </c>
      <c r="E14" s="308"/>
      <c r="F14" s="46"/>
      <c r="G14" s="155"/>
      <c r="H14" s="313"/>
      <c r="I14" s="62"/>
      <c r="J14" s="285"/>
      <c r="K14" s="66"/>
      <c r="X14"/>
    </row>
    <row r="15" spans="1:24" ht="12.75">
      <c r="A15" s="42">
        <v>4</v>
      </c>
      <c r="B15" s="43"/>
      <c r="C15" s="44"/>
      <c r="D15" s="39">
        <f t="shared" si="0"/>
        <v>0</v>
      </c>
      <c r="E15" s="308"/>
      <c r="F15" s="46"/>
      <c r="G15" s="155"/>
      <c r="H15" s="313"/>
      <c r="I15" s="62"/>
      <c r="J15" s="285"/>
      <c r="K15" s="66"/>
      <c r="X15"/>
    </row>
    <row r="16" spans="1:24" ht="12.75">
      <c r="A16" s="42">
        <v>5</v>
      </c>
      <c r="B16" s="43"/>
      <c r="C16" s="44"/>
      <c r="D16" s="39">
        <f t="shared" si="0"/>
        <v>0</v>
      </c>
      <c r="E16" s="308"/>
      <c r="F16" s="46"/>
      <c r="G16" s="155"/>
      <c r="H16" s="313"/>
      <c r="I16" s="62"/>
      <c r="J16" s="285"/>
      <c r="K16" s="66"/>
      <c r="X16"/>
    </row>
    <row r="17" spans="1:24" ht="12.75">
      <c r="A17" s="42">
        <v>6</v>
      </c>
      <c r="B17" s="43"/>
      <c r="C17" s="44"/>
      <c r="D17" s="39">
        <f t="shared" si="0"/>
        <v>0</v>
      </c>
      <c r="E17" s="308"/>
      <c r="F17" s="46"/>
      <c r="G17" s="155"/>
      <c r="H17" s="313"/>
      <c r="I17" s="62"/>
      <c r="J17" s="285"/>
      <c r="K17" s="66"/>
      <c r="X17"/>
    </row>
    <row r="18" spans="1:24" ht="12.75">
      <c r="A18" s="42">
        <v>7</v>
      </c>
      <c r="B18" s="43"/>
      <c r="C18" s="44"/>
      <c r="D18" s="39">
        <f t="shared" si="0"/>
        <v>0</v>
      </c>
      <c r="E18" s="308"/>
      <c r="F18" s="46"/>
      <c r="G18" s="155"/>
      <c r="H18" s="313"/>
      <c r="I18" s="62"/>
      <c r="J18" s="285"/>
      <c r="K18" s="66"/>
      <c r="X18"/>
    </row>
    <row r="19" spans="1:24" ht="12.75">
      <c r="A19" s="42">
        <v>8</v>
      </c>
      <c r="B19" s="43"/>
      <c r="C19" s="44"/>
      <c r="D19" s="39">
        <f t="shared" si="0"/>
        <v>0</v>
      </c>
      <c r="E19" s="308"/>
      <c r="F19" s="46"/>
      <c r="G19" s="155"/>
      <c r="H19" s="313"/>
      <c r="I19" s="62"/>
      <c r="J19" s="285"/>
      <c r="K19" s="66"/>
      <c r="X19"/>
    </row>
    <row r="20" spans="1:24" ht="12.75">
      <c r="A20" s="42">
        <v>9</v>
      </c>
      <c r="B20" s="43"/>
      <c r="C20" s="44"/>
      <c r="D20" s="39">
        <f t="shared" si="0"/>
        <v>0</v>
      </c>
      <c r="E20" s="308"/>
      <c r="F20" s="46"/>
      <c r="G20" s="155"/>
      <c r="H20" s="313"/>
      <c r="I20" s="62"/>
      <c r="J20" s="285"/>
      <c r="K20" s="66"/>
      <c r="X20"/>
    </row>
    <row r="21" spans="1:24" ht="12.75">
      <c r="A21" s="42">
        <v>10</v>
      </c>
      <c r="B21" s="43"/>
      <c r="C21" s="44"/>
      <c r="D21" s="39">
        <f t="shared" si="0"/>
        <v>0</v>
      </c>
      <c r="E21" s="308"/>
      <c r="F21" s="46"/>
      <c r="G21" s="155"/>
      <c r="H21" s="313"/>
      <c r="I21" s="62"/>
      <c r="J21" s="285"/>
      <c r="K21" s="66"/>
      <c r="X21"/>
    </row>
    <row r="22" spans="1:24" ht="12.75">
      <c r="A22" s="42">
        <v>11</v>
      </c>
      <c r="B22" s="43"/>
      <c r="C22" s="44"/>
      <c r="D22" s="39">
        <f t="shared" si="0"/>
        <v>0</v>
      </c>
      <c r="E22" s="308"/>
      <c r="F22" s="46"/>
      <c r="G22" s="155"/>
      <c r="H22" s="313"/>
      <c r="I22" s="62"/>
      <c r="J22" s="285"/>
      <c r="K22" s="66"/>
      <c r="X22"/>
    </row>
    <row r="23" spans="1:24" ht="12.75">
      <c r="A23" s="42">
        <v>12</v>
      </c>
      <c r="B23" s="43"/>
      <c r="C23" s="44"/>
      <c r="D23" s="39">
        <f t="shared" si="0"/>
        <v>0</v>
      </c>
      <c r="E23" s="308"/>
      <c r="F23" s="46"/>
      <c r="G23" s="155"/>
      <c r="H23" s="313"/>
      <c r="I23" s="62"/>
      <c r="J23" s="285"/>
      <c r="K23" s="66"/>
      <c r="X23"/>
    </row>
    <row r="24" spans="1:24" ht="12.75">
      <c r="A24" s="42">
        <v>13</v>
      </c>
      <c r="B24" s="43"/>
      <c r="C24" s="44"/>
      <c r="D24" s="39">
        <f t="shared" si="0"/>
        <v>0</v>
      </c>
      <c r="E24" s="308"/>
      <c r="F24" s="46"/>
      <c r="G24" s="155"/>
      <c r="H24" s="313"/>
      <c r="I24" s="62"/>
      <c r="J24" s="285"/>
      <c r="K24" s="66"/>
      <c r="X24"/>
    </row>
    <row r="25" spans="1:24" ht="12.75">
      <c r="A25" s="42">
        <v>14</v>
      </c>
      <c r="B25" s="43"/>
      <c r="C25" s="44"/>
      <c r="D25" s="39">
        <f t="shared" si="0"/>
        <v>0</v>
      </c>
      <c r="E25" s="308"/>
      <c r="F25" s="46"/>
      <c r="G25" s="155"/>
      <c r="H25" s="313"/>
      <c r="I25" s="62"/>
      <c r="J25" s="285"/>
      <c r="K25" s="66"/>
      <c r="X25"/>
    </row>
    <row r="26" spans="1:24" ht="12.75">
      <c r="A26" s="42">
        <v>15</v>
      </c>
      <c r="B26" s="43"/>
      <c r="C26" s="44"/>
      <c r="D26" s="39">
        <f t="shared" si="0"/>
        <v>0</v>
      </c>
      <c r="E26" s="308"/>
      <c r="F26" s="46"/>
      <c r="G26" s="155"/>
      <c r="H26" s="313"/>
      <c r="I26" s="62"/>
      <c r="J26" s="285"/>
      <c r="K26" s="66"/>
      <c r="X26"/>
    </row>
    <row r="27" spans="1:24" ht="12.75">
      <c r="A27" s="42">
        <v>16</v>
      </c>
      <c r="B27" s="43"/>
      <c r="C27" s="44"/>
      <c r="D27" s="39">
        <f t="shared" si="0"/>
        <v>0</v>
      </c>
      <c r="E27" s="308"/>
      <c r="F27" s="46"/>
      <c r="G27" s="155"/>
      <c r="H27" s="313"/>
      <c r="I27" s="62"/>
      <c r="J27" s="285"/>
      <c r="K27" s="66"/>
      <c r="X27"/>
    </row>
    <row r="28" spans="1:24" ht="12.75">
      <c r="A28" s="42">
        <v>17</v>
      </c>
      <c r="B28" s="43"/>
      <c r="C28" s="44"/>
      <c r="D28" s="39">
        <f t="shared" si="0"/>
        <v>0</v>
      </c>
      <c r="E28" s="308"/>
      <c r="F28" s="46"/>
      <c r="G28" s="155"/>
      <c r="H28" s="313"/>
      <c r="I28" s="62"/>
      <c r="J28" s="285"/>
      <c r="K28" s="66"/>
      <c r="X28"/>
    </row>
    <row r="29" spans="1:24" ht="12.75">
      <c r="A29" s="42">
        <v>18</v>
      </c>
      <c r="B29" s="43"/>
      <c r="C29" s="44"/>
      <c r="D29" s="39">
        <f t="shared" si="0"/>
        <v>0</v>
      </c>
      <c r="E29" s="308"/>
      <c r="F29" s="46"/>
      <c r="G29" s="155"/>
      <c r="H29" s="313"/>
      <c r="I29" s="62"/>
      <c r="J29" s="285"/>
      <c r="K29" s="66"/>
      <c r="X29"/>
    </row>
    <row r="30" spans="1:24" ht="12.75">
      <c r="A30" s="42">
        <v>19</v>
      </c>
      <c r="B30" s="43"/>
      <c r="C30" s="44"/>
      <c r="D30" s="39">
        <f aca="true" t="shared" si="1" ref="D30:D61">C30*$D$12/100</f>
        <v>0</v>
      </c>
      <c r="E30" s="308"/>
      <c r="F30" s="46"/>
      <c r="G30" s="155"/>
      <c r="H30" s="313"/>
      <c r="I30" s="62"/>
      <c r="J30" s="285"/>
      <c r="K30" s="66"/>
      <c r="X30"/>
    </row>
    <row r="31" spans="1:24" ht="13.5" thickBot="1">
      <c r="A31" s="42">
        <v>20</v>
      </c>
      <c r="B31" s="43"/>
      <c r="C31" s="44"/>
      <c r="D31" s="39">
        <f t="shared" si="1"/>
        <v>0</v>
      </c>
      <c r="E31" s="308"/>
      <c r="F31" s="46"/>
      <c r="G31" s="155"/>
      <c r="H31" s="313"/>
      <c r="I31" s="62"/>
      <c r="J31" s="285"/>
      <c r="K31" s="66"/>
      <c r="X31"/>
    </row>
    <row r="32" spans="1:24" ht="13.5" hidden="1" thickBot="1">
      <c r="A32" s="42">
        <v>21</v>
      </c>
      <c r="B32" s="43"/>
      <c r="C32" s="44"/>
      <c r="D32" s="39">
        <f t="shared" si="1"/>
        <v>0</v>
      </c>
      <c r="E32" s="308"/>
      <c r="F32" s="46"/>
      <c r="G32" s="155"/>
      <c r="H32" s="313"/>
      <c r="I32" s="62"/>
      <c r="J32" s="285"/>
      <c r="K32" s="66"/>
      <c r="X32"/>
    </row>
    <row r="33" spans="1:24" ht="13.5" hidden="1" thickBot="1">
      <c r="A33" s="42">
        <v>22</v>
      </c>
      <c r="B33" s="43"/>
      <c r="C33" s="44"/>
      <c r="D33" s="39">
        <f t="shared" si="1"/>
        <v>0</v>
      </c>
      <c r="E33" s="308"/>
      <c r="F33" s="46"/>
      <c r="G33" s="155"/>
      <c r="H33" s="313"/>
      <c r="I33" s="62"/>
      <c r="J33" s="285"/>
      <c r="K33" s="66"/>
      <c r="X33"/>
    </row>
    <row r="34" spans="1:24" ht="13.5" hidden="1" thickBot="1">
      <c r="A34" s="42">
        <v>23</v>
      </c>
      <c r="B34" s="43"/>
      <c r="C34" s="44"/>
      <c r="D34" s="39">
        <f t="shared" si="1"/>
        <v>0</v>
      </c>
      <c r="E34" s="308"/>
      <c r="F34" s="46"/>
      <c r="G34" s="155"/>
      <c r="H34" s="313"/>
      <c r="I34" s="62"/>
      <c r="J34" s="285"/>
      <c r="K34" s="66"/>
      <c r="X34"/>
    </row>
    <row r="35" spans="1:24" ht="13.5" hidden="1" thickBot="1">
      <c r="A35" s="42">
        <v>24</v>
      </c>
      <c r="B35" s="43"/>
      <c r="C35" s="44"/>
      <c r="D35" s="39">
        <f t="shared" si="1"/>
        <v>0</v>
      </c>
      <c r="E35" s="308"/>
      <c r="F35" s="46"/>
      <c r="G35" s="155"/>
      <c r="H35" s="313"/>
      <c r="I35" s="62"/>
      <c r="J35" s="285"/>
      <c r="K35" s="66"/>
      <c r="X35"/>
    </row>
    <row r="36" spans="1:24" ht="13.5" hidden="1" thickBot="1">
      <c r="A36" s="42">
        <v>25</v>
      </c>
      <c r="B36" s="43"/>
      <c r="C36" s="44"/>
      <c r="D36" s="39">
        <f t="shared" si="1"/>
        <v>0</v>
      </c>
      <c r="E36" s="308"/>
      <c r="F36" s="46"/>
      <c r="G36" s="155"/>
      <c r="H36" s="313"/>
      <c r="I36" s="62"/>
      <c r="J36" s="285"/>
      <c r="K36" s="66"/>
      <c r="X36"/>
    </row>
    <row r="37" spans="1:24" ht="13.5" hidden="1" thickBot="1">
      <c r="A37" s="42">
        <v>26</v>
      </c>
      <c r="B37" s="43"/>
      <c r="C37" s="44"/>
      <c r="D37" s="39">
        <f t="shared" si="1"/>
        <v>0</v>
      </c>
      <c r="E37" s="308"/>
      <c r="F37" s="46"/>
      <c r="G37" s="155"/>
      <c r="H37" s="313"/>
      <c r="I37" s="62"/>
      <c r="J37" s="285"/>
      <c r="K37" s="66"/>
      <c r="X37"/>
    </row>
    <row r="38" spans="1:24" ht="13.5" hidden="1" thickBot="1">
      <c r="A38" s="42">
        <v>27</v>
      </c>
      <c r="B38" s="43"/>
      <c r="C38" s="44"/>
      <c r="D38" s="39">
        <f t="shared" si="1"/>
        <v>0</v>
      </c>
      <c r="E38" s="308"/>
      <c r="F38" s="46"/>
      <c r="G38" s="155"/>
      <c r="H38" s="313"/>
      <c r="I38" s="62"/>
      <c r="J38" s="285"/>
      <c r="K38" s="66"/>
      <c r="X38"/>
    </row>
    <row r="39" spans="1:24" ht="13.5" hidden="1" thickBot="1">
      <c r="A39" s="42">
        <v>28</v>
      </c>
      <c r="B39" s="43"/>
      <c r="C39" s="44"/>
      <c r="D39" s="39">
        <f t="shared" si="1"/>
        <v>0</v>
      </c>
      <c r="E39" s="308"/>
      <c r="F39" s="46"/>
      <c r="G39" s="155"/>
      <c r="H39" s="313"/>
      <c r="I39" s="62"/>
      <c r="J39" s="285"/>
      <c r="K39" s="66"/>
      <c r="X39"/>
    </row>
    <row r="40" spans="1:24" ht="13.5" hidden="1" thickBot="1">
      <c r="A40" s="42">
        <v>29</v>
      </c>
      <c r="B40" s="43"/>
      <c r="C40" s="44"/>
      <c r="D40" s="39">
        <f t="shared" si="1"/>
        <v>0</v>
      </c>
      <c r="E40" s="308"/>
      <c r="F40" s="46"/>
      <c r="G40" s="155"/>
      <c r="H40" s="313"/>
      <c r="I40" s="62"/>
      <c r="J40" s="285"/>
      <c r="K40" s="66"/>
      <c r="X40"/>
    </row>
    <row r="41" spans="1:24" ht="13.5" hidden="1" thickBot="1">
      <c r="A41" s="42">
        <v>30</v>
      </c>
      <c r="B41" s="43"/>
      <c r="C41" s="44"/>
      <c r="D41" s="39">
        <f t="shared" si="1"/>
        <v>0</v>
      </c>
      <c r="E41" s="308"/>
      <c r="F41" s="46"/>
      <c r="G41" s="155"/>
      <c r="H41" s="313"/>
      <c r="I41" s="62"/>
      <c r="J41" s="285"/>
      <c r="K41" s="66"/>
      <c r="X41"/>
    </row>
    <row r="42" spans="1:24" ht="13.5" hidden="1" thickBot="1">
      <c r="A42" s="42">
        <v>31</v>
      </c>
      <c r="B42" s="43"/>
      <c r="C42" s="44"/>
      <c r="D42" s="39">
        <f t="shared" si="1"/>
        <v>0</v>
      </c>
      <c r="E42" s="308"/>
      <c r="F42" s="46"/>
      <c r="G42" s="155"/>
      <c r="H42" s="313"/>
      <c r="I42" s="62"/>
      <c r="J42" s="285"/>
      <c r="K42" s="66"/>
      <c r="X42"/>
    </row>
    <row r="43" spans="1:24" ht="13.5" hidden="1" thickBot="1">
      <c r="A43" s="42">
        <v>32</v>
      </c>
      <c r="B43" s="43"/>
      <c r="C43" s="44"/>
      <c r="D43" s="39">
        <f t="shared" si="1"/>
        <v>0</v>
      </c>
      <c r="E43" s="308"/>
      <c r="F43" s="46"/>
      <c r="G43" s="155"/>
      <c r="H43" s="313"/>
      <c r="I43" s="62"/>
      <c r="J43" s="285"/>
      <c r="K43" s="66"/>
      <c r="X43"/>
    </row>
    <row r="44" spans="1:24" ht="13.5" hidden="1" thickBot="1">
      <c r="A44" s="42">
        <v>33</v>
      </c>
      <c r="B44" s="43"/>
      <c r="C44" s="44"/>
      <c r="D44" s="39">
        <f t="shared" si="1"/>
        <v>0</v>
      </c>
      <c r="E44" s="308"/>
      <c r="F44" s="46"/>
      <c r="G44" s="155"/>
      <c r="H44" s="313"/>
      <c r="I44" s="62"/>
      <c r="J44" s="285"/>
      <c r="K44" s="66"/>
      <c r="X44"/>
    </row>
    <row r="45" spans="1:24" ht="13.5" hidden="1" thickBot="1">
      <c r="A45" s="42">
        <v>34</v>
      </c>
      <c r="B45" s="43"/>
      <c r="C45" s="44"/>
      <c r="D45" s="39">
        <f t="shared" si="1"/>
        <v>0</v>
      </c>
      <c r="E45" s="308"/>
      <c r="F45" s="46"/>
      <c r="G45" s="155"/>
      <c r="H45" s="313"/>
      <c r="I45" s="62"/>
      <c r="J45" s="285"/>
      <c r="K45" s="66"/>
      <c r="X45"/>
    </row>
    <row r="46" spans="1:24" ht="13.5" hidden="1" thickBot="1">
      <c r="A46" s="42">
        <v>35</v>
      </c>
      <c r="B46" s="43"/>
      <c r="C46" s="44"/>
      <c r="D46" s="39">
        <f t="shared" si="1"/>
        <v>0</v>
      </c>
      <c r="E46" s="308"/>
      <c r="F46" s="46"/>
      <c r="G46" s="155"/>
      <c r="H46" s="313"/>
      <c r="I46" s="62"/>
      <c r="J46" s="285"/>
      <c r="K46" s="66"/>
      <c r="X46"/>
    </row>
    <row r="47" spans="1:24" ht="13.5" hidden="1" thickBot="1">
      <c r="A47" s="42">
        <v>36</v>
      </c>
      <c r="B47" s="43"/>
      <c r="C47" s="44"/>
      <c r="D47" s="39">
        <f t="shared" si="1"/>
        <v>0</v>
      </c>
      <c r="E47" s="308"/>
      <c r="F47" s="46"/>
      <c r="G47" s="155"/>
      <c r="H47" s="313"/>
      <c r="I47" s="62"/>
      <c r="J47" s="285"/>
      <c r="K47" s="66"/>
      <c r="X47"/>
    </row>
    <row r="48" spans="1:24" ht="13.5" hidden="1" thickBot="1">
      <c r="A48" s="42">
        <v>37</v>
      </c>
      <c r="B48" s="43"/>
      <c r="C48" s="44"/>
      <c r="D48" s="39">
        <f t="shared" si="1"/>
        <v>0</v>
      </c>
      <c r="E48" s="308"/>
      <c r="F48" s="46"/>
      <c r="G48" s="155"/>
      <c r="H48" s="313"/>
      <c r="I48" s="62"/>
      <c r="J48" s="285"/>
      <c r="K48" s="66"/>
      <c r="X48"/>
    </row>
    <row r="49" spans="1:24" ht="13.5" hidden="1" thickBot="1">
      <c r="A49" s="42">
        <v>38</v>
      </c>
      <c r="B49" s="43"/>
      <c r="C49" s="44"/>
      <c r="D49" s="39">
        <f t="shared" si="1"/>
        <v>0</v>
      </c>
      <c r="E49" s="308"/>
      <c r="F49" s="46"/>
      <c r="G49" s="155"/>
      <c r="H49" s="313"/>
      <c r="I49" s="62"/>
      <c r="J49" s="285"/>
      <c r="K49" s="66"/>
      <c r="X49"/>
    </row>
    <row r="50" spans="1:24" ht="13.5" hidden="1" thickBot="1">
      <c r="A50" s="42">
        <v>39</v>
      </c>
      <c r="B50" s="43"/>
      <c r="C50" s="44"/>
      <c r="D50" s="39">
        <f t="shared" si="1"/>
        <v>0</v>
      </c>
      <c r="E50" s="308"/>
      <c r="F50" s="46"/>
      <c r="G50" s="155"/>
      <c r="H50" s="313"/>
      <c r="I50" s="62"/>
      <c r="J50" s="285"/>
      <c r="K50" s="66"/>
      <c r="X50"/>
    </row>
    <row r="51" spans="1:24" ht="13.5" hidden="1" thickBot="1">
      <c r="A51" s="42">
        <v>40</v>
      </c>
      <c r="B51" s="43"/>
      <c r="C51" s="44"/>
      <c r="D51" s="39">
        <f t="shared" si="1"/>
        <v>0</v>
      </c>
      <c r="E51" s="308"/>
      <c r="F51" s="46"/>
      <c r="G51" s="155"/>
      <c r="H51" s="313"/>
      <c r="I51" s="62"/>
      <c r="J51" s="285"/>
      <c r="K51" s="66"/>
      <c r="X51"/>
    </row>
    <row r="52" spans="1:24" ht="13.5" hidden="1" thickBot="1">
      <c r="A52" s="42">
        <v>41</v>
      </c>
      <c r="B52" s="43"/>
      <c r="C52" s="44"/>
      <c r="D52" s="39">
        <f t="shared" si="1"/>
        <v>0</v>
      </c>
      <c r="E52" s="308"/>
      <c r="F52" s="46"/>
      <c r="G52" s="155"/>
      <c r="H52" s="313"/>
      <c r="I52" s="62"/>
      <c r="J52" s="285"/>
      <c r="K52" s="66"/>
      <c r="X52"/>
    </row>
    <row r="53" spans="1:24" ht="13.5" hidden="1" thickBot="1">
      <c r="A53" s="42">
        <v>42</v>
      </c>
      <c r="B53" s="43"/>
      <c r="C53" s="44"/>
      <c r="D53" s="39">
        <f t="shared" si="1"/>
        <v>0</v>
      </c>
      <c r="E53" s="308"/>
      <c r="F53" s="46"/>
      <c r="G53" s="155"/>
      <c r="H53" s="313"/>
      <c r="I53" s="62"/>
      <c r="J53" s="285"/>
      <c r="K53" s="66"/>
      <c r="X53"/>
    </row>
    <row r="54" spans="1:24" ht="13.5" hidden="1" thickBot="1">
      <c r="A54" s="42">
        <v>43</v>
      </c>
      <c r="B54" s="43"/>
      <c r="C54" s="44"/>
      <c r="D54" s="39">
        <f t="shared" si="1"/>
        <v>0</v>
      </c>
      <c r="E54" s="308"/>
      <c r="F54" s="46"/>
      <c r="G54" s="155"/>
      <c r="H54" s="313"/>
      <c r="I54" s="62"/>
      <c r="J54" s="285"/>
      <c r="K54" s="66"/>
      <c r="X54"/>
    </row>
    <row r="55" spans="1:24" ht="13.5" hidden="1" thickBot="1">
      <c r="A55" s="42">
        <v>44</v>
      </c>
      <c r="B55" s="43"/>
      <c r="C55" s="44"/>
      <c r="D55" s="39">
        <f t="shared" si="1"/>
        <v>0</v>
      </c>
      <c r="E55" s="308"/>
      <c r="F55" s="46"/>
      <c r="G55" s="155"/>
      <c r="H55" s="313"/>
      <c r="I55" s="62"/>
      <c r="J55" s="285"/>
      <c r="K55" s="66"/>
      <c r="X55"/>
    </row>
    <row r="56" spans="1:24" ht="13.5" hidden="1" thickBot="1">
      <c r="A56" s="42">
        <v>45</v>
      </c>
      <c r="B56" s="43"/>
      <c r="C56" s="44"/>
      <c r="D56" s="39">
        <f t="shared" si="1"/>
        <v>0</v>
      </c>
      <c r="E56" s="308"/>
      <c r="F56" s="46"/>
      <c r="G56" s="155"/>
      <c r="H56" s="313"/>
      <c r="I56" s="62"/>
      <c r="J56" s="285"/>
      <c r="K56" s="66"/>
      <c r="X56"/>
    </row>
    <row r="57" spans="1:24" ht="13.5" hidden="1" thickBot="1">
      <c r="A57" s="42">
        <v>46</v>
      </c>
      <c r="B57" s="43"/>
      <c r="C57" s="44"/>
      <c r="D57" s="39">
        <f t="shared" si="1"/>
        <v>0</v>
      </c>
      <c r="E57" s="308"/>
      <c r="F57" s="46"/>
      <c r="G57" s="155"/>
      <c r="H57" s="313"/>
      <c r="I57" s="62"/>
      <c r="J57" s="285"/>
      <c r="K57" s="66"/>
      <c r="X57"/>
    </row>
    <row r="58" spans="1:24" ht="13.5" hidden="1" thickBot="1">
      <c r="A58" s="42">
        <v>47</v>
      </c>
      <c r="B58" s="43"/>
      <c r="C58" s="44"/>
      <c r="D58" s="39">
        <f t="shared" si="1"/>
        <v>0</v>
      </c>
      <c r="E58" s="308"/>
      <c r="F58" s="46"/>
      <c r="G58" s="155"/>
      <c r="H58" s="313"/>
      <c r="I58" s="62"/>
      <c r="J58" s="285"/>
      <c r="K58" s="66"/>
      <c r="X58"/>
    </row>
    <row r="59" spans="1:24" ht="13.5" hidden="1" thickBot="1">
      <c r="A59" s="42">
        <v>48</v>
      </c>
      <c r="B59" s="43"/>
      <c r="C59" s="44"/>
      <c r="D59" s="39">
        <f t="shared" si="1"/>
        <v>0</v>
      </c>
      <c r="E59" s="308"/>
      <c r="F59" s="46"/>
      <c r="G59" s="155"/>
      <c r="H59" s="313"/>
      <c r="I59" s="62"/>
      <c r="J59" s="285"/>
      <c r="K59" s="66"/>
      <c r="X59"/>
    </row>
    <row r="60" spans="1:24" ht="13.5" hidden="1" thickBot="1">
      <c r="A60" s="42">
        <v>49</v>
      </c>
      <c r="B60" s="43"/>
      <c r="C60" s="44"/>
      <c r="D60" s="39">
        <f t="shared" si="1"/>
        <v>0</v>
      </c>
      <c r="E60" s="308"/>
      <c r="F60" s="46"/>
      <c r="G60" s="155"/>
      <c r="H60" s="313"/>
      <c r="I60" s="62"/>
      <c r="J60" s="285"/>
      <c r="K60" s="66"/>
      <c r="X60"/>
    </row>
    <row r="61" spans="1:24" ht="13.5" hidden="1" thickBot="1">
      <c r="A61" s="42">
        <v>50</v>
      </c>
      <c r="B61" s="43"/>
      <c r="C61" s="44"/>
      <c r="D61" s="39">
        <f t="shared" si="1"/>
        <v>0</v>
      </c>
      <c r="E61" s="308"/>
      <c r="F61" s="46"/>
      <c r="G61" s="155"/>
      <c r="H61" s="313"/>
      <c r="I61" s="62"/>
      <c r="J61" s="285"/>
      <c r="K61" s="66"/>
      <c r="X61"/>
    </row>
    <row r="62" spans="1:24" ht="13.5" hidden="1" thickBot="1">
      <c r="A62" s="42">
        <v>51</v>
      </c>
      <c r="B62" s="43"/>
      <c r="C62" s="44"/>
      <c r="D62" s="47">
        <f>C62*$E$6/100</f>
        <v>0</v>
      </c>
      <c r="E62" s="308"/>
      <c r="F62" s="46"/>
      <c r="G62" s="155"/>
      <c r="H62" s="313"/>
      <c r="I62" s="62"/>
      <c r="J62" s="285"/>
      <c r="K62" s="66"/>
      <c r="X62"/>
    </row>
    <row r="63" spans="1:24" ht="13.5" hidden="1" thickBot="1">
      <c r="A63" s="42">
        <v>52</v>
      </c>
      <c r="B63" s="43"/>
      <c r="C63" s="44"/>
      <c r="D63" s="47">
        <f>C63*$E$6/100</f>
        <v>0</v>
      </c>
      <c r="E63" s="308"/>
      <c r="F63" s="46"/>
      <c r="G63" s="155"/>
      <c r="H63" s="313"/>
      <c r="I63" s="62"/>
      <c r="J63" s="285"/>
      <c r="K63" s="66"/>
      <c r="X63"/>
    </row>
    <row r="64" spans="1:32" s="58" customFormat="1" ht="13.5" hidden="1" thickBot="1">
      <c r="A64" s="42">
        <v>53</v>
      </c>
      <c r="B64" s="43"/>
      <c r="C64" s="44"/>
      <c r="D64" s="47">
        <f>C64*$E$6/100</f>
        <v>0</v>
      </c>
      <c r="E64" s="308"/>
      <c r="F64" s="46"/>
      <c r="G64" s="155"/>
      <c r="H64" s="313"/>
      <c r="I64" s="62"/>
      <c r="J64" s="285"/>
      <c r="K64" s="66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24" ht="13.5" hidden="1" thickBot="1">
      <c r="A65" s="42">
        <v>54</v>
      </c>
      <c r="B65" s="49"/>
      <c r="C65" s="50"/>
      <c r="D65" s="47">
        <f>C65*$E$6/100</f>
        <v>0</v>
      </c>
      <c r="E65" s="45"/>
      <c r="F65" s="46"/>
      <c r="G65" s="306"/>
      <c r="H65" s="306"/>
      <c r="I65" s="306"/>
      <c r="J65" s="306"/>
      <c r="K65" s="66"/>
      <c r="X65"/>
    </row>
    <row r="66" spans="1:24" ht="12.75">
      <c r="A66" s="88"/>
      <c r="B66" s="51" t="s">
        <v>5</v>
      </c>
      <c r="C66" s="93">
        <f>SUM(C13:C65)</f>
        <v>0</v>
      </c>
      <c r="D66" s="93">
        <f>SUM(D13:D65)</f>
        <v>0</v>
      </c>
      <c r="E66" s="93">
        <f>SUM(E13:E65)</f>
        <v>0</v>
      </c>
      <c r="F66" s="314"/>
      <c r="G66" s="94"/>
      <c r="H66" s="94"/>
      <c r="I66" s="94"/>
      <c r="J66" s="94"/>
      <c r="K66" s="53"/>
      <c r="X66"/>
    </row>
    <row r="67" spans="1:24" ht="13.5" thickBot="1">
      <c r="A67" s="89"/>
      <c r="B67" s="90" t="s">
        <v>58</v>
      </c>
      <c r="C67" s="91"/>
      <c r="D67" s="92"/>
      <c r="E67" s="95">
        <f>C66+E66</f>
        <v>0</v>
      </c>
      <c r="F67" s="315"/>
      <c r="G67" s="103"/>
      <c r="H67" s="103"/>
      <c r="I67" s="103"/>
      <c r="J67" s="103"/>
      <c r="K67" s="87"/>
      <c r="X67"/>
    </row>
    <row r="68" spans="1:24" ht="12.75">
      <c r="A68" s="54"/>
      <c r="B68" s="55"/>
      <c r="C68" s="55"/>
      <c r="D68" s="55"/>
      <c r="E68" s="55"/>
      <c r="F68" s="54"/>
      <c r="G68" s="54"/>
      <c r="H68" s="54"/>
      <c r="I68" s="54"/>
      <c r="J68" s="54"/>
      <c r="K68" s="55"/>
      <c r="X68"/>
    </row>
    <row r="69" spans="1:24" ht="12.75">
      <c r="A69" s="54"/>
      <c r="B69" s="55"/>
      <c r="C69" s="55"/>
      <c r="D69" s="55"/>
      <c r="X69"/>
    </row>
    <row r="70" spans="1:24" ht="12.75">
      <c r="A70" s="4" t="s">
        <v>48</v>
      </c>
      <c r="B70" s="3" t="s">
        <v>40</v>
      </c>
      <c r="X70"/>
    </row>
    <row r="71" spans="1:24" ht="13.5" thickBot="1">
      <c r="A71" s="4"/>
      <c r="B71" s="3"/>
      <c r="D71" s="10"/>
      <c r="X71"/>
    </row>
    <row r="72" spans="1:24" ht="27" customHeight="1">
      <c r="A72" s="8"/>
      <c r="E72" s="348" t="s">
        <v>57</v>
      </c>
      <c r="F72" s="349"/>
      <c r="G72" s="350" t="s">
        <v>181</v>
      </c>
      <c r="H72" s="351"/>
      <c r="I72" s="352"/>
      <c r="J72" s="353"/>
      <c r="X72"/>
    </row>
    <row r="73" spans="1:24" ht="23.25" customHeight="1" thickBot="1">
      <c r="A73" s="8"/>
      <c r="E73" s="346"/>
      <c r="F73" s="347"/>
      <c r="G73" s="354"/>
      <c r="H73" s="355"/>
      <c r="I73" s="355"/>
      <c r="J73" s="356"/>
      <c r="X73"/>
    </row>
    <row r="74" spans="1:24" ht="54">
      <c r="A74" s="23" t="s">
        <v>4</v>
      </c>
      <c r="B74" s="24" t="s">
        <v>59</v>
      </c>
      <c r="C74" s="24" t="s">
        <v>158</v>
      </c>
      <c r="D74" s="29" t="s">
        <v>142</v>
      </c>
      <c r="E74" s="31" t="s">
        <v>53</v>
      </c>
      <c r="F74" s="32" t="s">
        <v>116</v>
      </c>
      <c r="G74" s="309" t="s">
        <v>182</v>
      </c>
      <c r="H74" s="311" t="s">
        <v>183</v>
      </c>
      <c r="I74" s="60" t="s">
        <v>55</v>
      </c>
      <c r="J74" s="310" t="s">
        <v>184</v>
      </c>
      <c r="K74" s="63" t="s">
        <v>141</v>
      </c>
      <c r="X74"/>
    </row>
    <row r="75" spans="1:24" ht="15" thickBot="1">
      <c r="A75" s="25"/>
      <c r="B75" s="26"/>
      <c r="C75" s="26" t="s">
        <v>72</v>
      </c>
      <c r="D75" s="27"/>
      <c r="E75" s="33" t="s">
        <v>32</v>
      </c>
      <c r="F75" s="34" t="s">
        <v>33</v>
      </c>
      <c r="G75" s="35" t="s">
        <v>32</v>
      </c>
      <c r="H75" s="312" t="s">
        <v>32</v>
      </c>
      <c r="I75" s="61" t="s">
        <v>33</v>
      </c>
      <c r="J75" s="79" t="s">
        <v>140</v>
      </c>
      <c r="K75" s="64"/>
      <c r="X75"/>
    </row>
    <row r="76" spans="1:24" ht="12.75" customHeight="1">
      <c r="A76" s="277"/>
      <c r="B76" s="365" t="s">
        <v>137</v>
      </c>
      <c r="C76" s="366"/>
      <c r="D76" s="280"/>
      <c r="E76" s="307"/>
      <c r="F76" s="117"/>
      <c r="G76" s="155"/>
      <c r="H76" s="313"/>
      <c r="I76" s="62"/>
      <c r="J76" s="80"/>
      <c r="K76" s="65"/>
      <c r="X76"/>
    </row>
    <row r="77" spans="1:24" ht="12.75">
      <c r="A77" s="278">
        <v>1</v>
      </c>
      <c r="B77" s="282"/>
      <c r="C77" s="44"/>
      <c r="D77" s="39">
        <f>C77*$D$76/100</f>
        <v>0</v>
      </c>
      <c r="E77" s="308"/>
      <c r="F77" s="46"/>
      <c r="G77" s="155"/>
      <c r="H77" s="313"/>
      <c r="I77" s="62"/>
      <c r="J77" s="285"/>
      <c r="K77" s="66"/>
      <c r="X77"/>
    </row>
    <row r="78" spans="1:24" ht="12.75">
      <c r="A78" s="278"/>
      <c r="B78" s="282"/>
      <c r="C78" s="282"/>
      <c r="D78" s="281"/>
      <c r="E78" s="308"/>
      <c r="F78" s="46"/>
      <c r="G78" s="155"/>
      <c r="H78" s="313"/>
      <c r="I78" s="62"/>
      <c r="J78" s="285"/>
      <c r="K78" s="66"/>
      <c r="X78"/>
    </row>
    <row r="79" spans="1:24" ht="12.75">
      <c r="A79" s="109"/>
      <c r="B79" s="361" t="s">
        <v>73</v>
      </c>
      <c r="C79" s="362"/>
      <c r="D79" s="279"/>
      <c r="E79" s="308"/>
      <c r="F79" s="46"/>
      <c r="G79" s="155"/>
      <c r="H79" s="313"/>
      <c r="I79" s="62"/>
      <c r="J79" s="285"/>
      <c r="K79" s="66"/>
      <c r="X79"/>
    </row>
    <row r="80" spans="1:24" ht="12.75">
      <c r="A80" s="42">
        <v>1</v>
      </c>
      <c r="B80" s="43"/>
      <c r="C80" s="44"/>
      <c r="D80" s="39">
        <f>C80*$D$79/100</f>
        <v>0</v>
      </c>
      <c r="E80" s="308"/>
      <c r="F80" s="46"/>
      <c r="G80" s="155"/>
      <c r="H80" s="313"/>
      <c r="I80" s="62"/>
      <c r="J80" s="285"/>
      <c r="K80" s="66"/>
      <c r="X80"/>
    </row>
    <row r="81" spans="1:24" ht="12.75">
      <c r="A81" s="42">
        <v>2</v>
      </c>
      <c r="B81" s="43"/>
      <c r="C81" s="44"/>
      <c r="D81" s="39">
        <f>C81*$D$79/100</f>
        <v>0</v>
      </c>
      <c r="E81" s="308"/>
      <c r="F81" s="46"/>
      <c r="G81" s="155"/>
      <c r="H81" s="313"/>
      <c r="I81" s="62"/>
      <c r="J81" s="285"/>
      <c r="K81" s="66"/>
      <c r="X81"/>
    </row>
    <row r="82" spans="1:24" ht="12.75">
      <c r="A82" s="119">
        <v>3</v>
      </c>
      <c r="B82" s="120"/>
      <c r="C82" s="121"/>
      <c r="D82" s="39">
        <f>C82*$D$79/100</f>
        <v>0</v>
      </c>
      <c r="E82" s="308"/>
      <c r="F82" s="46"/>
      <c r="G82" s="155"/>
      <c r="H82" s="313"/>
      <c r="I82" s="62"/>
      <c r="J82" s="285"/>
      <c r="K82" s="66"/>
      <c r="X82"/>
    </row>
    <row r="83" spans="1:24" ht="12.75">
      <c r="A83" s="109"/>
      <c r="B83" s="363" t="s">
        <v>74</v>
      </c>
      <c r="C83" s="364"/>
      <c r="D83" s="254"/>
      <c r="E83" s="308"/>
      <c r="F83" s="46"/>
      <c r="G83" s="155"/>
      <c r="H83" s="313"/>
      <c r="I83" s="62"/>
      <c r="J83" s="285"/>
      <c r="K83" s="66"/>
      <c r="X83"/>
    </row>
    <row r="84" spans="1:24" ht="12.75">
      <c r="A84" s="42">
        <v>1</v>
      </c>
      <c r="B84" s="43"/>
      <c r="C84" s="44"/>
      <c r="D84" s="39">
        <f>C84*$D$83/100</f>
        <v>0</v>
      </c>
      <c r="E84" s="308"/>
      <c r="F84" s="46"/>
      <c r="G84" s="155"/>
      <c r="H84" s="313"/>
      <c r="I84" s="62"/>
      <c r="J84" s="285"/>
      <c r="K84" s="66"/>
      <c r="X84"/>
    </row>
    <row r="85" spans="1:24" ht="12.75">
      <c r="A85" s="42">
        <v>2</v>
      </c>
      <c r="B85" s="43"/>
      <c r="C85" s="44"/>
      <c r="D85" s="39">
        <f>C85*$D$83/100</f>
        <v>0</v>
      </c>
      <c r="E85" s="308"/>
      <c r="F85" s="46"/>
      <c r="G85" s="155"/>
      <c r="H85" s="313"/>
      <c r="I85" s="62"/>
      <c r="J85" s="285"/>
      <c r="K85" s="66"/>
      <c r="X85"/>
    </row>
    <row r="86" spans="1:24" ht="12.75">
      <c r="A86" s="42">
        <v>3</v>
      </c>
      <c r="B86" s="43"/>
      <c r="C86" s="44"/>
      <c r="D86" s="39">
        <f>C86*$D$83/100</f>
        <v>0</v>
      </c>
      <c r="E86" s="308"/>
      <c r="F86" s="46"/>
      <c r="G86" s="155"/>
      <c r="H86" s="313"/>
      <c r="I86" s="62"/>
      <c r="J86" s="285"/>
      <c r="K86" s="66"/>
      <c r="X86"/>
    </row>
    <row r="87" spans="1:24" ht="12.75">
      <c r="A87" s="42">
        <v>4</v>
      </c>
      <c r="B87" s="43"/>
      <c r="C87" s="44"/>
      <c r="D87" s="39">
        <f>C87*$D$83/100</f>
        <v>0</v>
      </c>
      <c r="E87" s="308"/>
      <c r="F87" s="46"/>
      <c r="G87" s="155"/>
      <c r="H87" s="313"/>
      <c r="I87" s="62"/>
      <c r="J87" s="285"/>
      <c r="K87" s="66"/>
      <c r="X87"/>
    </row>
    <row r="88" spans="1:24" ht="13.5" thickBot="1">
      <c r="A88" s="42">
        <v>5</v>
      </c>
      <c r="B88" s="43"/>
      <c r="C88" s="44"/>
      <c r="D88" s="39">
        <f>C88*$D$83/100</f>
        <v>0</v>
      </c>
      <c r="E88" s="308"/>
      <c r="F88" s="46"/>
      <c r="G88" s="316"/>
      <c r="H88" s="317"/>
      <c r="I88" s="318"/>
      <c r="J88" s="319"/>
      <c r="K88" s="320"/>
      <c r="X88"/>
    </row>
    <row r="89" spans="1:24" ht="12.75">
      <c r="A89" s="88"/>
      <c r="B89" s="51" t="s">
        <v>5</v>
      </c>
      <c r="C89" s="93">
        <f>SUM(C76:C88)</f>
        <v>0</v>
      </c>
      <c r="D89" s="93">
        <f>SUM(D76:D88)-D76-D79-D83</f>
        <v>0</v>
      </c>
      <c r="E89" s="93">
        <f>SUM(E77:E88)</f>
        <v>0</v>
      </c>
      <c r="F89" s="314"/>
      <c r="G89" s="321"/>
      <c r="H89" s="7"/>
      <c r="I89" s="7"/>
      <c r="J89" s="7"/>
      <c r="K89" s="7"/>
      <c r="X89"/>
    </row>
    <row r="90" spans="1:24" ht="13.5" thickBot="1">
      <c r="A90" s="89"/>
      <c r="B90" s="90" t="s">
        <v>58</v>
      </c>
      <c r="C90" s="91"/>
      <c r="D90" s="92"/>
      <c r="E90" s="95">
        <f>C130+E89</f>
        <v>0</v>
      </c>
      <c r="F90" s="315"/>
      <c r="X90"/>
    </row>
    <row r="91" ht="12.75">
      <c r="X91"/>
    </row>
    <row r="92" spans="17:24" ht="13.5" customHeight="1">
      <c r="Q92" s="100"/>
      <c r="X92"/>
    </row>
    <row r="93" spans="1:24" ht="12.75" customHeight="1" hidden="1">
      <c r="A93" s="83"/>
      <c r="B93" s="84"/>
      <c r="C93" s="85"/>
      <c r="D93" s="86"/>
      <c r="E93" s="103"/>
      <c r="F93" s="102"/>
      <c r="G93" s="103"/>
      <c r="H93" s="102"/>
      <c r="I93" s="83"/>
      <c r="J93" s="87"/>
      <c r="K93" s="83"/>
      <c r="L93" s="83"/>
      <c r="M93" s="83"/>
      <c r="N93" s="83"/>
      <c r="O93" s="83"/>
      <c r="P93" s="116"/>
      <c r="Q93" s="101"/>
      <c r="X93"/>
    </row>
    <row r="94" spans="1:24" ht="13.5" customHeight="1" hidden="1" thickBot="1">
      <c r="A94" s="4" t="s">
        <v>49</v>
      </c>
      <c r="B94" s="3" t="s">
        <v>78</v>
      </c>
      <c r="F94" s="59"/>
      <c r="G94" s="59"/>
      <c r="Q94" s="100"/>
      <c r="X94"/>
    </row>
    <row r="95" spans="1:24" ht="14.25" customHeight="1" hidden="1">
      <c r="A95" s="4"/>
      <c r="B95" s="3" t="s">
        <v>79</v>
      </c>
      <c r="F95" s="59"/>
      <c r="G95" s="59"/>
      <c r="I95" s="160" t="s">
        <v>64</v>
      </c>
      <c r="J95" s="7"/>
      <c r="K95" s="7"/>
      <c r="L95" s="7"/>
      <c r="M95" s="7"/>
      <c r="N95" s="7"/>
      <c r="O95" s="7"/>
      <c r="P95" s="7"/>
      <c r="Q95" s="100"/>
      <c r="X95"/>
    </row>
    <row r="96" spans="1:24" ht="12.75" customHeight="1" hidden="1">
      <c r="A96" s="4"/>
      <c r="B96" s="159"/>
      <c r="C96" s="159"/>
      <c r="D96" s="5"/>
      <c r="I96" s="5"/>
      <c r="Q96" s="100"/>
      <c r="X96"/>
    </row>
    <row r="97" spans="1:24" ht="13.5" customHeight="1" hidden="1" thickBot="1">
      <c r="A97" s="4"/>
      <c r="I97" s="5"/>
      <c r="Q97" s="100"/>
      <c r="X97"/>
    </row>
    <row r="98" spans="1:24" ht="13.5" customHeight="1" hidden="1" thickBot="1">
      <c r="A98" s="8"/>
      <c r="C98" s="58"/>
      <c r="E98" s="78"/>
      <c r="F98" s="82" t="s">
        <v>57</v>
      </c>
      <c r="G98" s="78"/>
      <c r="H98" s="78"/>
      <c r="I98" s="72"/>
      <c r="J98" s="58"/>
      <c r="K98" s="58"/>
      <c r="L98" s="58"/>
      <c r="M98" s="58"/>
      <c r="N98" s="58"/>
      <c r="O98" s="58"/>
      <c r="P98" s="58"/>
      <c r="Q98" s="58"/>
      <c r="X98"/>
    </row>
    <row r="99" spans="1:24" ht="13.5" customHeight="1" hidden="1" thickBot="1">
      <c r="A99" s="8"/>
      <c r="C99" s="58"/>
      <c r="E99" s="288"/>
      <c r="F99" s="367">
        <v>2015</v>
      </c>
      <c r="G99" s="368"/>
      <c r="H99" s="367">
        <v>2016</v>
      </c>
      <c r="I99" s="368"/>
      <c r="J99" s="58"/>
      <c r="K99" s="58"/>
      <c r="L99" s="58"/>
      <c r="M99" s="58"/>
      <c r="N99" s="58"/>
      <c r="O99" s="58"/>
      <c r="P99" s="58"/>
      <c r="Q99" s="58"/>
      <c r="X99"/>
    </row>
    <row r="100" spans="1:24" ht="39.75" customHeight="1" hidden="1">
      <c r="A100" s="23" t="s">
        <v>4</v>
      </c>
      <c r="B100" s="24" t="s">
        <v>61</v>
      </c>
      <c r="C100" s="24" t="s">
        <v>87</v>
      </c>
      <c r="D100" s="29" t="s">
        <v>75</v>
      </c>
      <c r="E100" s="289"/>
      <c r="F100" s="31" t="s">
        <v>53</v>
      </c>
      <c r="G100" s="32" t="s">
        <v>56</v>
      </c>
      <c r="H100" s="31" t="s">
        <v>53</v>
      </c>
      <c r="I100" s="32" t="s">
        <v>56</v>
      </c>
      <c r="J100" s="359" t="s">
        <v>88</v>
      </c>
      <c r="K100" s="360"/>
      <c r="L100" s="287"/>
      <c r="M100" s="287"/>
      <c r="N100" s="287"/>
      <c r="O100" s="287"/>
      <c r="P100" s="357" t="s">
        <v>62</v>
      </c>
      <c r="Q100" s="358"/>
      <c r="X100"/>
    </row>
    <row r="101" spans="1:24" ht="13.5" customHeight="1" hidden="1" thickBot="1">
      <c r="A101" s="25"/>
      <c r="B101" s="26"/>
      <c r="C101" s="26" t="s">
        <v>72</v>
      </c>
      <c r="D101" s="27"/>
      <c r="E101" s="290"/>
      <c r="F101" s="33" t="s">
        <v>32</v>
      </c>
      <c r="G101" s="34" t="s">
        <v>33</v>
      </c>
      <c r="H101" s="33" t="s">
        <v>32</v>
      </c>
      <c r="I101" s="171" t="s">
        <v>33</v>
      </c>
      <c r="J101" s="178">
        <v>41274</v>
      </c>
      <c r="K101" s="179">
        <v>42735</v>
      </c>
      <c r="L101" s="299"/>
      <c r="M101" s="299"/>
      <c r="N101" s="299"/>
      <c r="O101" s="299"/>
      <c r="P101" s="161"/>
      <c r="Q101" s="162"/>
      <c r="X101"/>
    </row>
    <row r="102" spans="1:24" ht="12.75" customHeight="1" hidden="1">
      <c r="A102" s="104"/>
      <c r="B102" s="106" t="s">
        <v>60</v>
      </c>
      <c r="C102" s="163"/>
      <c r="D102" s="98"/>
      <c r="E102" s="293"/>
      <c r="F102" s="40"/>
      <c r="G102" s="41"/>
      <c r="H102" s="40"/>
      <c r="I102" s="172"/>
      <c r="J102" s="176"/>
      <c r="K102" s="177"/>
      <c r="L102" s="300"/>
      <c r="M102" s="300"/>
      <c r="N102" s="300"/>
      <c r="O102" s="300"/>
      <c r="P102" s="164"/>
      <c r="Q102" s="165"/>
      <c r="X102"/>
    </row>
    <row r="103" spans="1:24" ht="12.75" customHeight="1" hidden="1">
      <c r="A103" s="109">
        <v>1</v>
      </c>
      <c r="B103" s="110" t="s">
        <v>14</v>
      </c>
      <c r="C103" s="166"/>
      <c r="D103" s="254"/>
      <c r="E103" s="184"/>
      <c r="F103" s="45"/>
      <c r="G103" s="46"/>
      <c r="H103" s="45"/>
      <c r="I103" s="173"/>
      <c r="J103" s="175">
        <f aca="true" t="shared" si="2" ref="J103:J113">C103*D103/100</f>
        <v>0</v>
      </c>
      <c r="K103" s="174" t="e">
        <f>(C103+#REF!+#REF!+F103+H103)*D103/100</f>
        <v>#REF!</v>
      </c>
      <c r="L103" s="301"/>
      <c r="M103" s="301"/>
      <c r="N103" s="301"/>
      <c r="O103" s="301"/>
      <c r="P103" s="167"/>
      <c r="Q103" s="168"/>
      <c r="X103"/>
    </row>
    <row r="104" spans="1:24" ht="12.75" customHeight="1" hidden="1">
      <c r="A104" s="107">
        <v>2</v>
      </c>
      <c r="B104" s="108" t="s">
        <v>80</v>
      </c>
      <c r="C104" s="111"/>
      <c r="D104" s="254"/>
      <c r="E104" s="184"/>
      <c r="F104" s="45"/>
      <c r="G104" s="46"/>
      <c r="H104" s="45"/>
      <c r="I104" s="173"/>
      <c r="J104" s="175">
        <f t="shared" si="2"/>
        <v>0</v>
      </c>
      <c r="K104" s="174" t="e">
        <f>(C104+#REF!+#REF!+F104+H104)*D104/100</f>
        <v>#REF!</v>
      </c>
      <c r="L104" s="301"/>
      <c r="M104" s="301"/>
      <c r="N104" s="301"/>
      <c r="O104" s="301"/>
      <c r="P104" s="167"/>
      <c r="Q104" s="168"/>
      <c r="X104"/>
    </row>
    <row r="105" spans="1:24" ht="12.75" customHeight="1" hidden="1">
      <c r="A105" s="42">
        <v>3</v>
      </c>
      <c r="B105" s="43" t="s">
        <v>16</v>
      </c>
      <c r="C105" s="112">
        <v>100</v>
      </c>
      <c r="D105" s="254">
        <v>63000</v>
      </c>
      <c r="E105" s="184"/>
      <c r="F105" s="45">
        <v>-25</v>
      </c>
      <c r="G105" s="46">
        <v>42005</v>
      </c>
      <c r="H105" s="45"/>
      <c r="I105" s="173"/>
      <c r="J105" s="175">
        <f t="shared" si="2"/>
        <v>63000</v>
      </c>
      <c r="K105" s="174" t="e">
        <f>(C105+#REF!+#REF!+F105+H105)*D105/100</f>
        <v>#REF!</v>
      </c>
      <c r="L105" s="301"/>
      <c r="M105" s="301"/>
      <c r="N105" s="301"/>
      <c r="O105" s="301"/>
      <c r="P105" s="167"/>
      <c r="Q105" s="168"/>
      <c r="X105"/>
    </row>
    <row r="106" spans="1:24" ht="12.75" customHeight="1" hidden="1">
      <c r="A106" s="42">
        <v>4</v>
      </c>
      <c r="B106" s="43" t="s">
        <v>17</v>
      </c>
      <c r="C106" s="112">
        <v>275</v>
      </c>
      <c r="D106" s="254">
        <v>59800</v>
      </c>
      <c r="E106" s="184"/>
      <c r="F106" s="45"/>
      <c r="G106" s="46"/>
      <c r="H106" s="45"/>
      <c r="I106" s="173"/>
      <c r="J106" s="175">
        <f t="shared" si="2"/>
        <v>164450</v>
      </c>
      <c r="K106" s="174" t="e">
        <f>(C106+#REF!+#REF!+F106+H106)*D106/100</f>
        <v>#REF!</v>
      </c>
      <c r="L106" s="301"/>
      <c r="M106" s="301"/>
      <c r="N106" s="301"/>
      <c r="O106" s="301"/>
      <c r="P106" s="167"/>
      <c r="Q106" s="168"/>
      <c r="X106"/>
    </row>
    <row r="107" spans="1:24" ht="12.75" customHeight="1" hidden="1">
      <c r="A107" s="42">
        <v>5</v>
      </c>
      <c r="B107" s="43" t="s">
        <v>18</v>
      </c>
      <c r="C107" s="112"/>
      <c r="D107" s="254"/>
      <c r="E107" s="184"/>
      <c r="F107" s="45"/>
      <c r="G107" s="46"/>
      <c r="H107" s="45"/>
      <c r="I107" s="173"/>
      <c r="J107" s="175">
        <f t="shared" si="2"/>
        <v>0</v>
      </c>
      <c r="K107" s="174" t="e">
        <f>(C107+#REF!+#REF!+F107+H107)*D107/100</f>
        <v>#REF!</v>
      </c>
      <c r="L107" s="301"/>
      <c r="M107" s="301"/>
      <c r="N107" s="301"/>
      <c r="O107" s="301"/>
      <c r="P107" s="167"/>
      <c r="Q107" s="168"/>
      <c r="X107"/>
    </row>
    <row r="108" spans="1:24" ht="12.75" customHeight="1" hidden="1">
      <c r="A108" s="42">
        <v>6</v>
      </c>
      <c r="B108" s="43" t="s">
        <v>19</v>
      </c>
      <c r="C108" s="112"/>
      <c r="D108" s="254"/>
      <c r="E108" s="184"/>
      <c r="F108" s="45"/>
      <c r="G108" s="46"/>
      <c r="H108" s="45"/>
      <c r="I108" s="173"/>
      <c r="J108" s="175">
        <f t="shared" si="2"/>
        <v>0</v>
      </c>
      <c r="K108" s="174" t="e">
        <f>(C108+#REF!+#REF!+F108+H108)*D108/100</f>
        <v>#REF!</v>
      </c>
      <c r="L108" s="301"/>
      <c r="M108" s="301"/>
      <c r="N108" s="301"/>
      <c r="O108" s="301"/>
      <c r="P108" s="167"/>
      <c r="Q108" s="168"/>
      <c r="X108"/>
    </row>
    <row r="109" spans="1:24" ht="12.75" customHeight="1" hidden="1">
      <c r="A109" s="42">
        <v>7</v>
      </c>
      <c r="B109" s="43" t="s">
        <v>81</v>
      </c>
      <c r="C109" s="112"/>
      <c r="D109" s="254"/>
      <c r="E109" s="184"/>
      <c r="F109" s="45"/>
      <c r="G109" s="46"/>
      <c r="H109" s="45"/>
      <c r="I109" s="173"/>
      <c r="J109" s="175">
        <f t="shared" si="2"/>
        <v>0</v>
      </c>
      <c r="K109" s="174" t="e">
        <f>(C109+#REF!+#REF!+F109+H109)*D109/100</f>
        <v>#REF!</v>
      </c>
      <c r="L109" s="301"/>
      <c r="M109" s="301"/>
      <c r="N109" s="301"/>
      <c r="O109" s="301"/>
      <c r="P109" s="167"/>
      <c r="Q109" s="168"/>
      <c r="X109"/>
    </row>
    <row r="110" spans="1:24" ht="12.75" customHeight="1" hidden="1">
      <c r="A110" s="42">
        <v>8</v>
      </c>
      <c r="B110" s="43" t="s">
        <v>82</v>
      </c>
      <c r="C110" s="112"/>
      <c r="D110" s="254"/>
      <c r="E110" s="184"/>
      <c r="F110" s="45"/>
      <c r="G110" s="46"/>
      <c r="H110" s="45"/>
      <c r="I110" s="173"/>
      <c r="J110" s="175">
        <f t="shared" si="2"/>
        <v>0</v>
      </c>
      <c r="K110" s="174" t="e">
        <f>(C110+#REF!+#REF!+F110+H110)*D110/100</f>
        <v>#REF!</v>
      </c>
      <c r="L110" s="301"/>
      <c r="M110" s="301"/>
      <c r="N110" s="301"/>
      <c r="O110" s="301"/>
      <c r="P110" s="167"/>
      <c r="Q110" s="168"/>
      <c r="X110"/>
    </row>
    <row r="111" spans="1:24" ht="12.75" customHeight="1" hidden="1">
      <c r="A111" s="42">
        <v>9</v>
      </c>
      <c r="B111" s="43" t="s">
        <v>83</v>
      </c>
      <c r="C111" s="112"/>
      <c r="D111" s="254"/>
      <c r="E111" s="184"/>
      <c r="F111" s="45"/>
      <c r="G111" s="46"/>
      <c r="H111" s="45"/>
      <c r="I111" s="173"/>
      <c r="J111" s="175">
        <f t="shared" si="2"/>
        <v>0</v>
      </c>
      <c r="K111" s="174" t="e">
        <f>(C111+#REF!+#REF!+F111+H111)*D111/100</f>
        <v>#REF!</v>
      </c>
      <c r="L111" s="301"/>
      <c r="M111" s="301"/>
      <c r="N111" s="301"/>
      <c r="O111" s="301"/>
      <c r="P111" s="167"/>
      <c r="Q111" s="168"/>
      <c r="X111"/>
    </row>
    <row r="112" spans="1:24" ht="12.75" customHeight="1" hidden="1">
      <c r="A112" s="42">
        <v>10</v>
      </c>
      <c r="B112" s="43" t="s">
        <v>84</v>
      </c>
      <c r="C112" s="112">
        <v>200</v>
      </c>
      <c r="D112" s="254">
        <v>54100</v>
      </c>
      <c r="E112" s="184"/>
      <c r="F112" s="45"/>
      <c r="G112" s="46"/>
      <c r="H112" s="45"/>
      <c r="I112" s="184"/>
      <c r="J112" s="175">
        <f t="shared" si="2"/>
        <v>108200</v>
      </c>
      <c r="K112" s="174" t="e">
        <f>(C112+#REF!+#REF!+F112+H112)*D112/100</f>
        <v>#REF!</v>
      </c>
      <c r="L112" s="301"/>
      <c r="M112" s="301"/>
      <c r="N112" s="301"/>
      <c r="O112" s="301"/>
      <c r="P112" s="167"/>
      <c r="Q112" s="168"/>
      <c r="X112"/>
    </row>
    <row r="113" spans="1:24" ht="12.75" customHeight="1" hidden="1">
      <c r="A113" s="42">
        <v>11</v>
      </c>
      <c r="B113" s="43" t="s">
        <v>85</v>
      </c>
      <c r="C113" s="44"/>
      <c r="D113" s="254"/>
      <c r="E113" s="184"/>
      <c r="F113" s="45"/>
      <c r="G113" s="46"/>
      <c r="H113" s="45"/>
      <c r="I113" s="184"/>
      <c r="J113" s="175">
        <f t="shared" si="2"/>
        <v>0</v>
      </c>
      <c r="K113" s="174" t="e">
        <f>(C113+#REF!+#REF!+F113+H113)*D113/100</f>
        <v>#REF!</v>
      </c>
      <c r="L113" s="301"/>
      <c r="M113" s="301"/>
      <c r="N113" s="301"/>
      <c r="O113" s="301"/>
      <c r="P113" s="167"/>
      <c r="Q113" s="168"/>
      <c r="X113"/>
    </row>
    <row r="114" spans="1:24" ht="12.75" customHeight="1" hidden="1">
      <c r="A114" s="42"/>
      <c r="B114" s="113"/>
      <c r="C114" s="44"/>
      <c r="D114" s="39"/>
      <c r="E114" s="294"/>
      <c r="F114" s="182"/>
      <c r="G114" s="180"/>
      <c r="H114" s="186"/>
      <c r="I114" s="185"/>
      <c r="J114" s="261"/>
      <c r="K114" s="262"/>
      <c r="L114" s="302"/>
      <c r="M114" s="302"/>
      <c r="N114" s="302"/>
      <c r="O114" s="302"/>
      <c r="P114" s="167"/>
      <c r="Q114" s="168"/>
      <c r="X114"/>
    </row>
    <row r="115" spans="1:24" ht="12.75" customHeight="1" hidden="1">
      <c r="A115" s="42"/>
      <c r="B115" s="105" t="s">
        <v>86</v>
      </c>
      <c r="C115" s="44"/>
      <c r="D115" s="39"/>
      <c r="E115" s="295"/>
      <c r="F115" s="183"/>
      <c r="G115" s="181"/>
      <c r="H115" s="186">
        <f>IF(A115&gt;0,#REF!*$E$6/100,"")</f>
      </c>
      <c r="I115" s="185"/>
      <c r="J115" s="261"/>
      <c r="K115" s="262"/>
      <c r="L115" s="302"/>
      <c r="M115" s="302"/>
      <c r="N115" s="302"/>
      <c r="O115" s="302"/>
      <c r="P115" s="167"/>
      <c r="Q115" s="168"/>
      <c r="X115"/>
    </row>
    <row r="116" spans="1:24" ht="12.75" customHeight="1" hidden="1">
      <c r="A116" s="42"/>
      <c r="B116" s="43"/>
      <c r="C116" s="44"/>
      <c r="D116" s="254">
        <v>238263</v>
      </c>
      <c r="E116" s="296"/>
      <c r="F116" s="188"/>
      <c r="G116" s="189"/>
      <c r="H116" s="188">
        <v>-58712</v>
      </c>
      <c r="I116" s="189"/>
      <c r="J116" s="175">
        <f>D116</f>
        <v>238263</v>
      </c>
      <c r="K116" s="190" t="e">
        <f>D116+#REF!+#REF!+F116+H116</f>
        <v>#REF!</v>
      </c>
      <c r="L116" s="303"/>
      <c r="M116" s="303"/>
      <c r="N116" s="303"/>
      <c r="O116" s="303"/>
      <c r="P116" s="167"/>
      <c r="Q116" s="168"/>
      <c r="X116"/>
    </row>
    <row r="117" spans="1:24" ht="12.75" customHeight="1" hidden="1">
      <c r="A117" s="119"/>
      <c r="B117" s="120"/>
      <c r="C117" s="121"/>
      <c r="D117" s="254"/>
      <c r="E117" s="297"/>
      <c r="F117" s="188"/>
      <c r="G117" s="189"/>
      <c r="H117" s="188"/>
      <c r="I117" s="189"/>
      <c r="J117" s="175">
        <f>C117*D117/100</f>
        <v>0</v>
      </c>
      <c r="K117" s="190" t="e">
        <f>(C117+#REF!+#REF!+F117+H117)*D117/100</f>
        <v>#REF!</v>
      </c>
      <c r="L117" s="303"/>
      <c r="M117" s="303"/>
      <c r="N117" s="303"/>
      <c r="O117" s="303"/>
      <c r="P117" s="167"/>
      <c r="Q117" s="168"/>
      <c r="X117"/>
    </row>
    <row r="118" spans="1:24" ht="13.5" customHeight="1" hidden="1" thickBot="1">
      <c r="A118" s="48"/>
      <c r="B118" s="114"/>
      <c r="C118" s="115"/>
      <c r="D118" s="255"/>
      <c r="E118" s="298"/>
      <c r="F118" s="191"/>
      <c r="G118" s="192"/>
      <c r="H118" s="191"/>
      <c r="I118" s="192"/>
      <c r="J118" s="187">
        <f>C118*D118/100</f>
        <v>0</v>
      </c>
      <c r="K118" s="193" t="e">
        <f>(C118+#REF!+#REF!+F118+H118)*D118/100</f>
        <v>#REF!</v>
      </c>
      <c r="L118" s="304"/>
      <c r="M118" s="304"/>
      <c r="N118" s="304"/>
      <c r="O118" s="304"/>
      <c r="P118" s="169"/>
      <c r="Q118" s="170"/>
      <c r="X118"/>
    </row>
    <row r="119" spans="1:24" ht="18.75" customHeight="1" hidden="1">
      <c r="A119" s="83"/>
      <c r="B119" s="87"/>
      <c r="C119" s="123"/>
      <c r="D119" s="124"/>
      <c r="E119" s="125"/>
      <c r="G119" s="126"/>
      <c r="H119" s="127"/>
      <c r="I119" s="194" t="s">
        <v>89</v>
      </c>
      <c r="J119" s="196">
        <f>SUM(J103:J118)</f>
        <v>573913</v>
      </c>
      <c r="K119" s="196" t="e">
        <f>SUM(K103:K118)</f>
        <v>#REF!</v>
      </c>
      <c r="L119" s="196"/>
      <c r="M119" s="196"/>
      <c r="N119" s="196"/>
      <c r="O119" s="196"/>
      <c r="P119" s="128"/>
      <c r="Q119" s="195" t="e">
        <f>K119-J119</f>
        <v>#REF!</v>
      </c>
      <c r="X119"/>
    </row>
    <row r="120" spans="17:24" ht="12.75">
      <c r="Q120" s="100"/>
      <c r="X120"/>
    </row>
    <row r="121" spans="1:24" ht="14.25">
      <c r="A121" s="283" t="s">
        <v>36</v>
      </c>
      <c r="B121" s="122" t="s">
        <v>135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75"/>
      <c r="X121"/>
    </row>
    <row r="122" spans="1:24" ht="12.75">
      <c r="A122" s="283"/>
      <c r="B122" s="122" t="s">
        <v>136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75"/>
      <c r="X122"/>
    </row>
    <row r="123" spans="1:24" ht="14.25">
      <c r="A123" s="283" t="s">
        <v>37</v>
      </c>
      <c r="B123" s="122" t="s">
        <v>35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75"/>
      <c r="X123"/>
    </row>
    <row r="124" spans="1:24" ht="14.25">
      <c r="A124" s="283" t="s">
        <v>38</v>
      </c>
      <c r="B124" s="122" t="s">
        <v>77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75"/>
      <c r="X124"/>
    </row>
    <row r="125" spans="1:24" ht="12.75">
      <c r="A125" s="283"/>
      <c r="B125" s="122" t="s">
        <v>76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75"/>
      <c r="X125"/>
    </row>
    <row r="126" spans="1:24" ht="14.25">
      <c r="A126" s="283" t="s">
        <v>138</v>
      </c>
      <c r="B126" s="122" t="s">
        <v>139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75"/>
      <c r="X126"/>
    </row>
    <row r="127" spans="1:24" ht="14.25">
      <c r="A127" s="54" t="s">
        <v>117</v>
      </c>
      <c r="B127" s="55" t="s">
        <v>145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75"/>
      <c r="X127"/>
    </row>
    <row r="128" spans="1:24" ht="12.75">
      <c r="A128" s="54"/>
      <c r="B128" s="55" t="s">
        <v>143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75"/>
      <c r="X128"/>
    </row>
    <row r="129" spans="1:24" ht="14.25">
      <c r="A129" s="54" t="s">
        <v>140</v>
      </c>
      <c r="B129" s="284" t="s">
        <v>144</v>
      </c>
      <c r="F129" s="5"/>
      <c r="G129" s="5"/>
      <c r="H129" s="5"/>
      <c r="I129" s="5"/>
      <c r="J129" s="5"/>
      <c r="K129" s="5"/>
      <c r="Q129" s="100"/>
      <c r="X129"/>
    </row>
    <row r="130" spans="7:11" ht="12.75">
      <c r="G130" s="103"/>
      <c r="H130" s="103"/>
      <c r="I130" s="103"/>
      <c r="J130" s="103"/>
      <c r="K130" s="87"/>
    </row>
    <row r="131" spans="7:11" ht="12.75">
      <c r="G131" s="103"/>
      <c r="H131" s="103"/>
      <c r="I131" s="103"/>
      <c r="J131" s="103"/>
      <c r="K131" s="87"/>
    </row>
    <row r="132" spans="5:11" ht="12.75">
      <c r="E132" s="55"/>
      <c r="F132" s="54"/>
      <c r="G132" s="54"/>
      <c r="H132" s="54"/>
      <c r="I132" s="54"/>
      <c r="J132" s="54"/>
      <c r="K132" s="55"/>
    </row>
    <row r="141" ht="24.75" customHeight="1"/>
    <row r="142" ht="24.75" customHeight="1"/>
    <row r="143" ht="24.75" customHeight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</sheetData>
  <sheetProtection/>
  <mergeCells count="13">
    <mergeCell ref="E8:F8"/>
    <mergeCell ref="G8:J9"/>
    <mergeCell ref="E72:F72"/>
    <mergeCell ref="G72:J73"/>
    <mergeCell ref="E9:F9"/>
    <mergeCell ref="H99:I99"/>
    <mergeCell ref="F99:G99"/>
    <mergeCell ref="P100:Q100"/>
    <mergeCell ref="J100:K100"/>
    <mergeCell ref="B79:C79"/>
    <mergeCell ref="E73:F73"/>
    <mergeCell ref="B83:C83"/>
    <mergeCell ref="B76:C76"/>
  </mergeCells>
  <printOptions horizontalCentered="1" verticalCentered="1"/>
  <pageMargins left="0.1968503937007874" right="0.1968503937007874" top="0.7480314960629921" bottom="0.2362204724409449" header="0.1968503937007874" footer="0.2755905511811024"/>
  <pageSetup horizontalDpi="300" verticalDpi="300" orientation="landscape" paperSize="9" scale="90" r:id="rId1"/>
  <headerFooter alignWithMargins="0">
    <oddHeader xml:space="preserve">&amp;CStellenrahmenplan; hier: Mitarbeiterstellen&amp;R Seite &amp;P von &amp;N 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62"/>
  <sheetViews>
    <sheetView showGridLines="0" zoomScalePageLayoutView="0" workbookViewId="0" topLeftCell="A1">
      <selection activeCell="E8" sqref="E8"/>
    </sheetView>
  </sheetViews>
  <sheetFormatPr defaultColWidth="11.421875" defaultRowHeight="12.75" outlineLevelRow="2"/>
  <cols>
    <col min="1" max="1" width="21.57421875" style="0" customWidth="1"/>
    <col min="2" max="2" width="4.421875" style="8" customWidth="1"/>
    <col min="3" max="3" width="12.140625" style="0" customWidth="1"/>
    <col min="4" max="4" width="13.00390625" style="0" customWidth="1"/>
    <col min="5" max="5" width="13.140625" style="0" customWidth="1"/>
    <col min="6" max="6" width="12.28125" style="0" customWidth="1"/>
    <col min="7" max="7" width="13.57421875" style="0" customWidth="1"/>
    <col min="8" max="8" width="10.8515625" style="0" customWidth="1"/>
    <col min="10" max="10" width="13.421875" style="0" customWidth="1"/>
    <col min="11" max="11" width="15.00390625" style="0" customWidth="1"/>
    <col min="12" max="12" width="21.7109375" style="8" customWidth="1"/>
    <col min="13" max="13" width="25.8515625" style="0" customWidth="1"/>
    <col min="15" max="15" width="11.7109375" style="0" bestFit="1" customWidth="1"/>
  </cols>
  <sheetData>
    <row r="1" ht="12.75">
      <c r="G1" s="257"/>
    </row>
    <row r="2" spans="1:9" ht="25.5" customHeight="1">
      <c r="A2" s="76" t="s">
        <v>52</v>
      </c>
      <c r="B2" s="20"/>
      <c r="C2" s="77" t="s">
        <v>105</v>
      </c>
      <c r="I2" s="77" t="s">
        <v>92</v>
      </c>
    </row>
    <row r="3" spans="3:12" ht="13.5" customHeight="1" thickBo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3.25" thickBot="1">
      <c r="A4" s="134"/>
      <c r="B4" s="136"/>
      <c r="C4" s="142" t="s">
        <v>41</v>
      </c>
      <c r="D4" s="142" t="s">
        <v>42</v>
      </c>
      <c r="E4" s="142" t="s">
        <v>212</v>
      </c>
      <c r="F4" s="142" t="s">
        <v>45</v>
      </c>
      <c r="G4" s="142" t="s">
        <v>46</v>
      </c>
      <c r="H4" s="142" t="s">
        <v>43</v>
      </c>
      <c r="I4" s="142" t="s">
        <v>174</v>
      </c>
      <c r="J4" s="143" t="s">
        <v>50</v>
      </c>
      <c r="K4" s="198" t="s">
        <v>91</v>
      </c>
      <c r="L4" s="131"/>
    </row>
    <row r="5" spans="1:13" ht="24" thickBot="1" thickTop="1">
      <c r="A5" s="197" t="s">
        <v>159</v>
      </c>
      <c r="B5" s="137"/>
      <c r="C5" s="68">
        <f>Pfarrstellen!D65</f>
        <v>106800</v>
      </c>
      <c r="D5" s="68">
        <f>Mitarbeiterstellen!D66</f>
        <v>0</v>
      </c>
      <c r="E5" s="68">
        <f>Mitarbeiterstellen!D89</f>
        <v>0</v>
      </c>
      <c r="F5" s="68"/>
      <c r="G5" s="68"/>
      <c r="H5" s="68"/>
      <c r="I5" s="69"/>
      <c r="J5" s="118"/>
      <c r="K5" s="199" t="s">
        <v>90</v>
      </c>
      <c r="L5" s="132" t="s">
        <v>67</v>
      </c>
      <c r="M5" s="133">
        <f>SUM(C5:J5)</f>
        <v>106800</v>
      </c>
    </row>
    <row r="6" spans="1:14" ht="13.5" thickTop="1">
      <c r="A6" s="245" t="s">
        <v>160</v>
      </c>
      <c r="B6" s="201">
        <v>1</v>
      </c>
      <c r="C6" s="202"/>
      <c r="D6" s="203"/>
      <c r="E6" s="203"/>
      <c r="F6" s="203"/>
      <c r="G6" s="203"/>
      <c r="H6" s="202"/>
      <c r="I6" s="203"/>
      <c r="J6" s="204"/>
      <c r="K6" s="205"/>
      <c r="L6" s="206"/>
      <c r="M6" s="207"/>
      <c r="N6" s="130"/>
    </row>
    <row r="7" spans="1:14" ht="12.75">
      <c r="A7" s="200"/>
      <c r="B7" s="208">
        <v>2</v>
      </c>
      <c r="C7" s="202"/>
      <c r="D7" s="202"/>
      <c r="E7" s="202"/>
      <c r="F7" s="202"/>
      <c r="G7" s="202"/>
      <c r="H7" s="202"/>
      <c r="I7" s="202"/>
      <c r="J7" s="209"/>
      <c r="K7" s="210"/>
      <c r="L7" s="211"/>
      <c r="M7" s="212"/>
      <c r="N7" s="130"/>
    </row>
    <row r="8" spans="1:14" ht="12.75">
      <c r="A8" s="200"/>
      <c r="B8" s="208">
        <v>3</v>
      </c>
      <c r="C8" s="202"/>
      <c r="D8" s="202"/>
      <c r="E8" s="202"/>
      <c r="F8" s="202"/>
      <c r="G8" s="202"/>
      <c r="H8" s="202"/>
      <c r="I8" s="202"/>
      <c r="J8" s="209"/>
      <c r="K8" s="210"/>
      <c r="L8" s="211"/>
      <c r="M8" s="212"/>
      <c r="N8" s="130"/>
    </row>
    <row r="9" spans="1:14" ht="12.75">
      <c r="A9" s="200"/>
      <c r="B9" s="208">
        <v>4</v>
      </c>
      <c r="C9" s="202"/>
      <c r="D9" s="202"/>
      <c r="E9" s="202"/>
      <c r="F9" s="202"/>
      <c r="G9" s="202"/>
      <c r="H9" s="202"/>
      <c r="I9" s="202"/>
      <c r="J9" s="209"/>
      <c r="K9" s="210"/>
      <c r="L9" s="211"/>
      <c r="M9" s="212"/>
      <c r="N9" s="130"/>
    </row>
    <row r="10" spans="1:14" ht="13.5" thickBot="1">
      <c r="A10" s="200"/>
      <c r="B10" s="208">
        <v>5</v>
      </c>
      <c r="C10" s="202"/>
      <c r="D10" s="202"/>
      <c r="E10" s="202"/>
      <c r="F10" s="202"/>
      <c r="G10" s="202"/>
      <c r="H10" s="202"/>
      <c r="I10" s="202"/>
      <c r="J10" s="209"/>
      <c r="K10" s="210"/>
      <c r="L10" s="211"/>
      <c r="M10" s="212"/>
      <c r="N10" s="130"/>
    </row>
    <row r="11" spans="1:14" ht="12.75" hidden="1" outlineLevel="1">
      <c r="A11" s="200"/>
      <c r="B11" s="208">
        <v>6</v>
      </c>
      <c r="C11" s="202"/>
      <c r="D11" s="202"/>
      <c r="E11" s="202"/>
      <c r="F11" s="202"/>
      <c r="G11" s="202"/>
      <c r="H11" s="202"/>
      <c r="I11" s="202"/>
      <c r="J11" s="209"/>
      <c r="K11" s="210"/>
      <c r="L11" s="211"/>
      <c r="M11" s="212"/>
      <c r="N11" s="130"/>
    </row>
    <row r="12" spans="1:14" ht="12.75" hidden="1" outlineLevel="1">
      <c r="A12" s="268"/>
      <c r="B12" s="208">
        <v>7</v>
      </c>
      <c r="C12" s="202"/>
      <c r="D12" s="202"/>
      <c r="E12" s="202"/>
      <c r="F12" s="202"/>
      <c r="G12" s="202"/>
      <c r="H12" s="202"/>
      <c r="I12" s="202"/>
      <c r="J12" s="209"/>
      <c r="K12" s="210"/>
      <c r="L12" s="211"/>
      <c r="M12" s="212"/>
      <c r="N12" s="130"/>
    </row>
    <row r="13" spans="1:14" ht="12.75" hidden="1" outlineLevel="1">
      <c r="A13" s="200"/>
      <c r="B13" s="208">
        <v>8</v>
      </c>
      <c r="C13" s="202"/>
      <c r="D13" s="202"/>
      <c r="E13" s="202"/>
      <c r="F13" s="202"/>
      <c r="G13" s="202"/>
      <c r="H13" s="202"/>
      <c r="I13" s="202"/>
      <c r="J13" s="209"/>
      <c r="K13" s="210"/>
      <c r="L13" s="211"/>
      <c r="M13" s="212"/>
      <c r="N13" s="130"/>
    </row>
    <row r="14" spans="1:14" ht="12.75" hidden="1" outlineLevel="1">
      <c r="A14" s="200"/>
      <c r="B14" s="208">
        <v>9</v>
      </c>
      <c r="C14" s="202"/>
      <c r="D14" s="202"/>
      <c r="E14" s="202"/>
      <c r="F14" s="202"/>
      <c r="G14" s="202"/>
      <c r="H14" s="202"/>
      <c r="I14" s="202"/>
      <c r="J14" s="209"/>
      <c r="K14" s="210"/>
      <c r="L14" s="211"/>
      <c r="M14" s="212"/>
      <c r="N14" s="130"/>
    </row>
    <row r="15" spans="1:14" ht="12.75" hidden="1" outlineLevel="1">
      <c r="A15" s="200"/>
      <c r="B15" s="208">
        <v>10</v>
      </c>
      <c r="C15" s="202"/>
      <c r="D15" s="202"/>
      <c r="E15" s="202"/>
      <c r="F15" s="202"/>
      <c r="G15" s="202"/>
      <c r="H15" s="202"/>
      <c r="I15" s="202"/>
      <c r="J15" s="209"/>
      <c r="K15" s="210"/>
      <c r="L15" s="211"/>
      <c r="M15" s="212"/>
      <c r="N15" s="130"/>
    </row>
    <row r="16" spans="1:14" ht="12.75" hidden="1" outlineLevel="1">
      <c r="A16" s="200"/>
      <c r="B16" s="208">
        <v>11</v>
      </c>
      <c r="C16" s="202"/>
      <c r="D16" s="202"/>
      <c r="E16" s="202"/>
      <c r="F16" s="202"/>
      <c r="G16" s="202"/>
      <c r="H16" s="202"/>
      <c r="I16" s="202"/>
      <c r="J16" s="209"/>
      <c r="K16" s="210"/>
      <c r="L16" s="211"/>
      <c r="M16" s="212"/>
      <c r="N16" s="130"/>
    </row>
    <row r="17" spans="1:14" ht="12.75" hidden="1" outlineLevel="1">
      <c r="A17" s="200"/>
      <c r="B17" s="208">
        <v>12</v>
      </c>
      <c r="C17" s="202"/>
      <c r="D17" s="202"/>
      <c r="E17" s="202"/>
      <c r="F17" s="202"/>
      <c r="G17" s="202"/>
      <c r="H17" s="202"/>
      <c r="I17" s="202"/>
      <c r="J17" s="209"/>
      <c r="K17" s="210"/>
      <c r="L17" s="211"/>
      <c r="M17" s="212"/>
      <c r="N17" s="130"/>
    </row>
    <row r="18" spans="1:14" ht="12.75" hidden="1" outlineLevel="1">
      <c r="A18" s="200"/>
      <c r="B18" s="208">
        <v>13</v>
      </c>
      <c r="C18" s="202"/>
      <c r="D18" s="202"/>
      <c r="E18" s="202"/>
      <c r="F18" s="202"/>
      <c r="G18" s="202"/>
      <c r="H18" s="202"/>
      <c r="I18" s="202"/>
      <c r="J18" s="209"/>
      <c r="K18" s="210"/>
      <c r="L18" s="211"/>
      <c r="M18" s="212"/>
      <c r="N18" s="130"/>
    </row>
    <row r="19" spans="1:14" ht="12.75" hidden="1" outlineLevel="1">
      <c r="A19" s="200"/>
      <c r="B19" s="208">
        <v>14</v>
      </c>
      <c r="C19" s="202"/>
      <c r="D19" s="202"/>
      <c r="E19" s="202"/>
      <c r="F19" s="202"/>
      <c r="G19" s="202"/>
      <c r="H19" s="202"/>
      <c r="I19" s="202"/>
      <c r="J19" s="209"/>
      <c r="K19" s="210"/>
      <c r="L19" s="211"/>
      <c r="M19" s="212"/>
      <c r="N19" s="130"/>
    </row>
    <row r="20" spans="1:14" ht="12.75" hidden="1" outlineLevel="1">
      <c r="A20" s="200"/>
      <c r="B20" s="208">
        <v>15</v>
      </c>
      <c r="C20" s="202"/>
      <c r="D20" s="202"/>
      <c r="E20" s="202"/>
      <c r="F20" s="202"/>
      <c r="G20" s="202"/>
      <c r="H20" s="202"/>
      <c r="I20" s="202"/>
      <c r="J20" s="209"/>
      <c r="K20" s="210"/>
      <c r="L20" s="211"/>
      <c r="M20" s="212"/>
      <c r="N20" s="130"/>
    </row>
    <row r="21" spans="1:14" ht="12.75" hidden="1" outlineLevel="1">
      <c r="A21" s="200"/>
      <c r="B21" s="208">
        <v>16</v>
      </c>
      <c r="C21" s="202"/>
      <c r="D21" s="202"/>
      <c r="E21" s="202"/>
      <c r="F21" s="202"/>
      <c r="G21" s="202"/>
      <c r="H21" s="202"/>
      <c r="I21" s="202"/>
      <c r="J21" s="209"/>
      <c r="K21" s="210"/>
      <c r="L21" s="211"/>
      <c r="M21" s="212"/>
      <c r="N21" s="130"/>
    </row>
    <row r="22" spans="1:14" ht="12.75" hidden="1" outlineLevel="1">
      <c r="A22" s="200"/>
      <c r="B22" s="208">
        <v>17</v>
      </c>
      <c r="C22" s="202"/>
      <c r="D22" s="202"/>
      <c r="E22" s="202"/>
      <c r="F22" s="202"/>
      <c r="G22" s="202"/>
      <c r="H22" s="202"/>
      <c r="I22" s="202"/>
      <c r="J22" s="209"/>
      <c r="K22" s="210"/>
      <c r="L22" s="211"/>
      <c r="M22" s="212"/>
      <c r="N22" s="130"/>
    </row>
    <row r="23" spans="1:14" ht="12.75" hidden="1" outlineLevel="1">
      <c r="A23" s="200"/>
      <c r="B23" s="208">
        <v>18</v>
      </c>
      <c r="C23" s="202"/>
      <c r="D23" s="202"/>
      <c r="E23" s="202"/>
      <c r="F23" s="202"/>
      <c r="G23" s="202"/>
      <c r="H23" s="202"/>
      <c r="I23" s="202"/>
      <c r="J23" s="209"/>
      <c r="K23" s="210"/>
      <c r="L23" s="211"/>
      <c r="M23" s="212"/>
      <c r="N23" s="130"/>
    </row>
    <row r="24" spans="1:14" ht="12.75" hidden="1" outlineLevel="1">
      <c r="A24" s="200"/>
      <c r="B24" s="208">
        <v>19</v>
      </c>
      <c r="C24" s="202"/>
      <c r="D24" s="202"/>
      <c r="E24" s="202"/>
      <c r="F24" s="202"/>
      <c r="G24" s="202"/>
      <c r="H24" s="202"/>
      <c r="I24" s="202"/>
      <c r="J24" s="209"/>
      <c r="K24" s="210"/>
      <c r="L24" s="211"/>
      <c r="M24" s="212"/>
      <c r="N24" s="130"/>
    </row>
    <row r="25" spans="1:14" ht="13.5" hidden="1" outlineLevel="1" thickBot="1">
      <c r="A25" s="200"/>
      <c r="B25" s="208">
        <v>20</v>
      </c>
      <c r="C25" s="202"/>
      <c r="D25" s="202"/>
      <c r="E25" s="202"/>
      <c r="F25" s="202"/>
      <c r="G25" s="202"/>
      <c r="H25" s="202"/>
      <c r="I25" s="202"/>
      <c r="J25" s="209"/>
      <c r="K25" s="213"/>
      <c r="L25" s="214"/>
      <c r="M25" s="215"/>
      <c r="N25" s="130"/>
    </row>
    <row r="26" spans="1:14" ht="13.5" collapsed="1" thickBot="1">
      <c r="A26" s="200"/>
      <c r="B26" s="208"/>
      <c r="C26" s="216"/>
      <c r="D26" s="216"/>
      <c r="E26" s="216"/>
      <c r="F26" s="216"/>
      <c r="G26" s="216"/>
      <c r="H26" s="216"/>
      <c r="I26" s="216"/>
      <c r="J26" s="217"/>
      <c r="K26" s="218"/>
      <c r="L26" s="249" t="s">
        <v>65</v>
      </c>
      <c r="M26" s="249" t="s">
        <v>66</v>
      </c>
      <c r="N26" s="130"/>
    </row>
    <row r="27" spans="1:14" ht="14.25" thickBot="1" thickTop="1">
      <c r="A27" s="219" t="s">
        <v>44</v>
      </c>
      <c r="B27" s="220"/>
      <c r="C27" s="247">
        <f aca="true" t="shared" si="0" ref="C27:J27">SUM(C6:C26)</f>
        <v>0</v>
      </c>
      <c r="D27" s="247">
        <f t="shared" si="0"/>
        <v>0</v>
      </c>
      <c r="E27" s="247">
        <f t="shared" si="0"/>
        <v>0</v>
      </c>
      <c r="F27" s="247">
        <f t="shared" si="0"/>
        <v>0</v>
      </c>
      <c r="G27" s="247">
        <f t="shared" si="0"/>
        <v>0</v>
      </c>
      <c r="H27" s="247">
        <f t="shared" si="0"/>
        <v>0</v>
      </c>
      <c r="I27" s="247">
        <f t="shared" si="0"/>
        <v>0</v>
      </c>
      <c r="J27" s="248">
        <f t="shared" si="0"/>
        <v>0</v>
      </c>
      <c r="K27" s="248">
        <f>SUM(K6:K25)</f>
        <v>0</v>
      </c>
      <c r="L27" s="250">
        <f>SUM(C27:K27)</f>
        <v>0</v>
      </c>
      <c r="M27" s="250">
        <f>M5+L27</f>
        <v>106800</v>
      </c>
      <c r="N27" s="130"/>
    </row>
    <row r="28" spans="1:14" ht="12.75">
      <c r="A28" s="245" t="s">
        <v>161</v>
      </c>
      <c r="B28" s="221">
        <v>1</v>
      </c>
      <c r="C28" s="222"/>
      <c r="D28" s="223"/>
      <c r="E28" s="223"/>
      <c r="F28" s="223"/>
      <c r="G28" s="223"/>
      <c r="H28" s="223"/>
      <c r="I28" s="223"/>
      <c r="J28" s="224"/>
      <c r="K28" s="225"/>
      <c r="L28" s="226"/>
      <c r="M28" s="227"/>
      <c r="N28" s="130"/>
    </row>
    <row r="29" spans="1:14" ht="12.75">
      <c r="A29" s="200"/>
      <c r="B29" s="208">
        <v>2</v>
      </c>
      <c r="C29" s="222"/>
      <c r="D29" s="222"/>
      <c r="E29" s="222"/>
      <c r="F29" s="222"/>
      <c r="G29" s="222"/>
      <c r="H29" s="222"/>
      <c r="I29" s="222"/>
      <c r="J29" s="228"/>
      <c r="K29" s="225"/>
      <c r="L29" s="140"/>
      <c r="M29" s="229"/>
      <c r="N29" s="130"/>
    </row>
    <row r="30" spans="1:14" ht="12.75">
      <c r="A30" s="200"/>
      <c r="B30" s="208">
        <v>3</v>
      </c>
      <c r="C30" s="222"/>
      <c r="D30" s="222"/>
      <c r="E30" s="222"/>
      <c r="F30" s="222"/>
      <c r="G30" s="222"/>
      <c r="H30" s="222"/>
      <c r="I30" s="222"/>
      <c r="J30" s="228"/>
      <c r="K30" s="225"/>
      <c r="L30" s="140"/>
      <c r="M30" s="229"/>
      <c r="N30" s="130"/>
    </row>
    <row r="31" spans="1:14" ht="12.75">
      <c r="A31" s="200"/>
      <c r="B31" s="221">
        <v>4</v>
      </c>
      <c r="C31" s="222"/>
      <c r="D31" s="222"/>
      <c r="E31" s="222"/>
      <c r="F31" s="222"/>
      <c r="G31" s="222"/>
      <c r="H31" s="222"/>
      <c r="I31" s="222"/>
      <c r="J31" s="228"/>
      <c r="K31" s="225"/>
      <c r="L31" s="140"/>
      <c r="M31" s="229"/>
      <c r="N31" s="130"/>
    </row>
    <row r="32" spans="1:14" ht="13.5" thickBot="1">
      <c r="A32" s="200"/>
      <c r="B32" s="208">
        <v>5</v>
      </c>
      <c r="C32" s="222"/>
      <c r="D32" s="222"/>
      <c r="E32" s="222"/>
      <c r="F32" s="222"/>
      <c r="G32" s="222"/>
      <c r="H32" s="222"/>
      <c r="I32" s="222"/>
      <c r="J32" s="228"/>
      <c r="K32" s="225"/>
      <c r="L32" s="140"/>
      <c r="M32" s="229"/>
      <c r="N32" s="130"/>
    </row>
    <row r="33" spans="1:14" ht="12.75" hidden="1" outlineLevel="2">
      <c r="A33" s="200"/>
      <c r="B33" s="208">
        <v>6</v>
      </c>
      <c r="C33" s="222"/>
      <c r="D33" s="222"/>
      <c r="E33" s="222"/>
      <c r="F33" s="222"/>
      <c r="G33" s="222"/>
      <c r="H33" s="222"/>
      <c r="I33" s="222"/>
      <c r="J33" s="228"/>
      <c r="K33" s="225"/>
      <c r="L33" s="140"/>
      <c r="M33" s="229"/>
      <c r="N33" s="130"/>
    </row>
    <row r="34" spans="1:14" ht="12.75" hidden="1" outlineLevel="2">
      <c r="A34" s="200"/>
      <c r="B34" s="221">
        <v>7</v>
      </c>
      <c r="C34" s="222"/>
      <c r="D34" s="222"/>
      <c r="E34" s="222"/>
      <c r="F34" s="222"/>
      <c r="G34" s="222"/>
      <c r="H34" s="222"/>
      <c r="I34" s="222"/>
      <c r="J34" s="228"/>
      <c r="K34" s="225"/>
      <c r="L34" s="140"/>
      <c r="M34" s="229"/>
      <c r="N34" s="130"/>
    </row>
    <row r="35" spans="1:14" ht="12.75" hidden="1" outlineLevel="2">
      <c r="A35" s="200"/>
      <c r="B35" s="208">
        <v>8</v>
      </c>
      <c r="C35" s="222"/>
      <c r="D35" s="222"/>
      <c r="E35" s="222"/>
      <c r="F35" s="222"/>
      <c r="G35" s="222"/>
      <c r="H35" s="222"/>
      <c r="I35" s="222"/>
      <c r="J35" s="228"/>
      <c r="K35" s="225"/>
      <c r="L35" s="140"/>
      <c r="M35" s="229"/>
      <c r="N35" s="130"/>
    </row>
    <row r="36" spans="1:14" ht="12.75" hidden="1" outlineLevel="2">
      <c r="A36" s="200"/>
      <c r="B36" s="208">
        <v>9</v>
      </c>
      <c r="C36" s="222"/>
      <c r="D36" s="222"/>
      <c r="E36" s="222"/>
      <c r="F36" s="222"/>
      <c r="G36" s="222"/>
      <c r="H36" s="222"/>
      <c r="I36" s="222"/>
      <c r="J36" s="228"/>
      <c r="K36" s="225"/>
      <c r="L36" s="140"/>
      <c r="M36" s="229"/>
      <c r="N36" s="130"/>
    </row>
    <row r="37" spans="1:14" ht="12.75" hidden="1" outlineLevel="2">
      <c r="A37" s="200"/>
      <c r="B37" s="221">
        <v>10</v>
      </c>
      <c r="C37" s="222"/>
      <c r="D37" s="222"/>
      <c r="E37" s="222"/>
      <c r="F37" s="222"/>
      <c r="G37" s="222"/>
      <c r="H37" s="222"/>
      <c r="I37" s="222"/>
      <c r="J37" s="228"/>
      <c r="K37" s="225"/>
      <c r="L37" s="140"/>
      <c r="M37" s="229"/>
      <c r="N37" s="130"/>
    </row>
    <row r="38" spans="1:14" ht="12.75" hidden="1" outlineLevel="2">
      <c r="A38" s="200"/>
      <c r="B38" s="208">
        <v>11</v>
      </c>
      <c r="C38" s="222"/>
      <c r="D38" s="222"/>
      <c r="E38" s="222"/>
      <c r="F38" s="222"/>
      <c r="G38" s="222"/>
      <c r="H38" s="222"/>
      <c r="I38" s="222"/>
      <c r="J38" s="228"/>
      <c r="K38" s="225"/>
      <c r="L38" s="140"/>
      <c r="M38" s="229"/>
      <c r="N38" s="130"/>
    </row>
    <row r="39" spans="1:14" ht="12.75" hidden="1" outlineLevel="2">
      <c r="A39" s="200"/>
      <c r="B39" s="208">
        <v>12</v>
      </c>
      <c r="C39" s="222"/>
      <c r="D39" s="222"/>
      <c r="E39" s="222"/>
      <c r="F39" s="222"/>
      <c r="G39" s="222"/>
      <c r="H39" s="222"/>
      <c r="I39" s="222"/>
      <c r="J39" s="228"/>
      <c r="K39" s="225"/>
      <c r="L39" s="140"/>
      <c r="M39" s="229"/>
      <c r="N39" s="130"/>
    </row>
    <row r="40" spans="1:14" ht="12.75" hidden="1" outlineLevel="2">
      <c r="A40" s="200"/>
      <c r="B40" s="221">
        <v>13</v>
      </c>
      <c r="C40" s="222"/>
      <c r="D40" s="222"/>
      <c r="E40" s="222"/>
      <c r="F40" s="222"/>
      <c r="G40" s="222"/>
      <c r="H40" s="222"/>
      <c r="I40" s="222"/>
      <c r="J40" s="228"/>
      <c r="K40" s="225"/>
      <c r="L40" s="140"/>
      <c r="M40" s="229"/>
      <c r="N40" s="130"/>
    </row>
    <row r="41" spans="1:14" ht="12.75" hidden="1" outlineLevel="2">
      <c r="A41" s="200"/>
      <c r="B41" s="208">
        <v>14</v>
      </c>
      <c r="C41" s="222"/>
      <c r="D41" s="222"/>
      <c r="E41" s="222"/>
      <c r="F41" s="222"/>
      <c r="G41" s="222"/>
      <c r="H41" s="222"/>
      <c r="I41" s="222"/>
      <c r="J41" s="228"/>
      <c r="K41" s="225"/>
      <c r="L41" s="140"/>
      <c r="M41" s="229"/>
      <c r="N41" s="130"/>
    </row>
    <row r="42" spans="1:14" ht="12.75" hidden="1" outlineLevel="2">
      <c r="A42" s="200"/>
      <c r="B42" s="208">
        <v>15</v>
      </c>
      <c r="C42" s="222"/>
      <c r="D42" s="222"/>
      <c r="E42" s="222"/>
      <c r="F42" s="222"/>
      <c r="G42" s="222"/>
      <c r="H42" s="222"/>
      <c r="I42" s="222"/>
      <c r="J42" s="228"/>
      <c r="K42" s="225"/>
      <c r="L42" s="140"/>
      <c r="M42" s="229"/>
      <c r="N42" s="130"/>
    </row>
    <row r="43" spans="1:14" ht="12.75" hidden="1" outlineLevel="2">
      <c r="A43" s="200"/>
      <c r="B43" s="221">
        <v>16</v>
      </c>
      <c r="C43" s="222"/>
      <c r="D43" s="222"/>
      <c r="E43" s="222"/>
      <c r="F43" s="222"/>
      <c r="G43" s="222"/>
      <c r="H43" s="222"/>
      <c r="I43" s="222"/>
      <c r="J43" s="228"/>
      <c r="K43" s="225"/>
      <c r="L43" s="140"/>
      <c r="M43" s="229"/>
      <c r="N43" s="130"/>
    </row>
    <row r="44" spans="1:14" ht="12.75" hidden="1" outlineLevel="2">
      <c r="A44" s="200"/>
      <c r="B44" s="208">
        <v>17</v>
      </c>
      <c r="C44" s="222"/>
      <c r="D44" s="222"/>
      <c r="E44" s="222"/>
      <c r="F44" s="222"/>
      <c r="G44" s="222"/>
      <c r="H44" s="222"/>
      <c r="I44" s="222"/>
      <c r="J44" s="228"/>
      <c r="K44" s="225"/>
      <c r="L44" s="140"/>
      <c r="M44" s="229"/>
      <c r="N44" s="130"/>
    </row>
    <row r="45" spans="1:14" ht="12.75" hidden="1" outlineLevel="2">
      <c r="A45" s="200"/>
      <c r="B45" s="208">
        <v>18</v>
      </c>
      <c r="C45" s="222"/>
      <c r="D45" s="222"/>
      <c r="E45" s="222"/>
      <c r="F45" s="222"/>
      <c r="G45" s="222"/>
      <c r="H45" s="222"/>
      <c r="I45" s="222"/>
      <c r="J45" s="228"/>
      <c r="K45" s="225"/>
      <c r="L45" s="140"/>
      <c r="M45" s="229"/>
      <c r="N45" s="130"/>
    </row>
    <row r="46" spans="1:14" ht="12.75" hidden="1" outlineLevel="2">
      <c r="A46" s="200"/>
      <c r="B46" s="221">
        <v>19</v>
      </c>
      <c r="C46" s="222"/>
      <c r="D46" s="222"/>
      <c r="E46" s="222"/>
      <c r="F46" s="222"/>
      <c r="G46" s="222"/>
      <c r="H46" s="222"/>
      <c r="I46" s="222"/>
      <c r="J46" s="228"/>
      <c r="K46" s="225"/>
      <c r="L46" s="140"/>
      <c r="M46" s="229"/>
      <c r="N46" s="130"/>
    </row>
    <row r="47" spans="1:14" s="6" customFormat="1" ht="13.5" hidden="1" outlineLevel="2" thickBot="1">
      <c r="A47" s="200"/>
      <c r="B47" s="208">
        <v>20</v>
      </c>
      <c r="C47" s="230"/>
      <c r="D47" s="230"/>
      <c r="E47" s="230"/>
      <c r="F47" s="230"/>
      <c r="G47" s="230"/>
      <c r="H47" s="230"/>
      <c r="I47" s="230"/>
      <c r="J47" s="231"/>
      <c r="K47" s="232"/>
      <c r="L47" s="135"/>
      <c r="M47" s="233"/>
      <c r="N47" s="74"/>
    </row>
    <row r="48" spans="1:14" ht="13.5" collapsed="1" thickBot="1">
      <c r="A48" s="200"/>
      <c r="B48" s="208"/>
      <c r="C48" s="216"/>
      <c r="D48" s="216"/>
      <c r="E48" s="216"/>
      <c r="F48" s="216"/>
      <c r="G48" s="216"/>
      <c r="H48" s="216"/>
      <c r="I48" s="216"/>
      <c r="J48" s="217"/>
      <c r="K48" s="218"/>
      <c r="L48" s="249" t="s">
        <v>65</v>
      </c>
      <c r="M48" s="249" t="s">
        <v>66</v>
      </c>
      <c r="N48" s="130"/>
    </row>
    <row r="49" spans="1:14" ht="14.25" thickBot="1" thickTop="1">
      <c r="A49" s="234" t="s">
        <v>44</v>
      </c>
      <c r="B49" s="235"/>
      <c r="C49" s="247">
        <f>SUM(C28:C48)</f>
        <v>0</v>
      </c>
      <c r="D49" s="247">
        <f aca="true" t="shared" si="1" ref="D49:J49">SUM(D28:D48)</f>
        <v>0</v>
      </c>
      <c r="E49" s="247">
        <f t="shared" si="1"/>
        <v>0</v>
      </c>
      <c r="F49" s="247">
        <f t="shared" si="1"/>
        <v>0</v>
      </c>
      <c r="G49" s="247">
        <f t="shared" si="1"/>
        <v>0</v>
      </c>
      <c r="H49" s="247">
        <f t="shared" si="1"/>
        <v>0</v>
      </c>
      <c r="I49" s="247">
        <f t="shared" si="1"/>
        <v>0</v>
      </c>
      <c r="J49" s="248">
        <f t="shared" si="1"/>
        <v>0</v>
      </c>
      <c r="K49" s="248">
        <f>SUM(K28:K47)</f>
        <v>0</v>
      </c>
      <c r="L49" s="250">
        <f>SUM(C49:K49)</f>
        <v>0</v>
      </c>
      <c r="M49" s="250">
        <f>M27+L49</f>
        <v>106800</v>
      </c>
      <c r="N49" s="130"/>
    </row>
    <row r="50" spans="1:14" ht="12.75">
      <c r="A50" s="246" t="s">
        <v>162</v>
      </c>
      <c r="B50" s="201"/>
      <c r="C50" s="222"/>
      <c r="D50" s="222"/>
      <c r="E50" s="222"/>
      <c r="F50" s="222"/>
      <c r="G50" s="222"/>
      <c r="H50" s="203"/>
      <c r="I50" s="203"/>
      <c r="J50" s="228"/>
      <c r="K50" s="225"/>
      <c r="L50" s="139"/>
      <c r="M50" s="236"/>
      <c r="N50" s="130"/>
    </row>
    <row r="51" spans="1:14" ht="12.75">
      <c r="A51" s="200"/>
      <c r="B51" s="208">
        <v>1</v>
      </c>
      <c r="C51" s="230"/>
      <c r="D51" s="230"/>
      <c r="E51" s="230"/>
      <c r="F51" s="230"/>
      <c r="G51" s="230"/>
      <c r="H51" s="202"/>
      <c r="I51" s="202"/>
      <c r="J51" s="231"/>
      <c r="K51" s="237"/>
      <c r="L51" s="140"/>
      <c r="M51" s="238"/>
      <c r="N51" s="130"/>
    </row>
    <row r="52" spans="1:14" ht="12.75">
      <c r="A52" s="200"/>
      <c r="B52" s="208">
        <v>2</v>
      </c>
      <c r="C52" s="230"/>
      <c r="D52" s="230"/>
      <c r="E52" s="230"/>
      <c r="F52" s="230"/>
      <c r="G52" s="230"/>
      <c r="H52" s="202"/>
      <c r="I52" s="202"/>
      <c r="J52" s="231"/>
      <c r="K52" s="237"/>
      <c r="L52" s="140"/>
      <c r="M52" s="238"/>
      <c r="N52" s="130"/>
    </row>
    <row r="53" spans="1:14" ht="12.75">
      <c r="A53" s="268"/>
      <c r="B53" s="208">
        <v>3</v>
      </c>
      <c r="C53" s="230"/>
      <c r="D53" s="230"/>
      <c r="E53" s="230"/>
      <c r="F53" s="230"/>
      <c r="G53" s="230"/>
      <c r="H53" s="202"/>
      <c r="I53" s="202"/>
      <c r="J53" s="231"/>
      <c r="K53" s="237"/>
      <c r="L53" s="256"/>
      <c r="M53" s="238"/>
      <c r="N53" s="130"/>
    </row>
    <row r="54" spans="1:14" ht="12.75">
      <c r="A54" s="200"/>
      <c r="B54" s="208">
        <v>4</v>
      </c>
      <c r="C54" s="230"/>
      <c r="D54" s="230"/>
      <c r="E54" s="230"/>
      <c r="F54" s="230"/>
      <c r="G54" s="230"/>
      <c r="H54" s="202"/>
      <c r="I54" s="202"/>
      <c r="J54" s="231"/>
      <c r="K54" s="237"/>
      <c r="L54" s="140"/>
      <c r="M54" s="238"/>
      <c r="N54" s="130"/>
    </row>
    <row r="55" spans="1:14" ht="13.5" thickBot="1">
      <c r="A55" s="200"/>
      <c r="B55" s="208">
        <v>5</v>
      </c>
      <c r="C55" s="230"/>
      <c r="D55" s="230"/>
      <c r="E55" s="230"/>
      <c r="F55" s="230"/>
      <c r="G55" s="230"/>
      <c r="H55" s="202"/>
      <c r="I55" s="202"/>
      <c r="J55" s="231"/>
      <c r="K55" s="237"/>
      <c r="L55" s="140"/>
      <c r="M55" s="238"/>
      <c r="N55" s="130"/>
    </row>
    <row r="56" spans="1:14" ht="12.75" hidden="1" outlineLevel="1">
      <c r="A56" s="200"/>
      <c r="B56" s="208">
        <v>6</v>
      </c>
      <c r="C56" s="230"/>
      <c r="D56" s="230"/>
      <c r="E56" s="230"/>
      <c r="F56" s="230"/>
      <c r="G56" s="230"/>
      <c r="H56" s="202"/>
      <c r="I56" s="202"/>
      <c r="J56" s="231"/>
      <c r="K56" s="237"/>
      <c r="L56" s="140"/>
      <c r="M56" s="238"/>
      <c r="N56" s="130"/>
    </row>
    <row r="57" spans="1:14" ht="12.75" hidden="1" outlineLevel="1">
      <c r="A57" s="200"/>
      <c r="B57" s="208">
        <v>7</v>
      </c>
      <c r="C57" s="230"/>
      <c r="D57" s="230"/>
      <c r="E57" s="230"/>
      <c r="F57" s="230"/>
      <c r="G57" s="230"/>
      <c r="H57" s="202"/>
      <c r="I57" s="202"/>
      <c r="J57" s="231"/>
      <c r="K57" s="237"/>
      <c r="L57" s="140"/>
      <c r="M57" s="238"/>
      <c r="N57" s="130"/>
    </row>
    <row r="58" spans="1:14" ht="12.75" hidden="1" outlineLevel="1">
      <c r="A58" s="200"/>
      <c r="B58" s="208">
        <v>8</v>
      </c>
      <c r="C58" s="230"/>
      <c r="D58" s="230"/>
      <c r="E58" s="230"/>
      <c r="F58" s="230"/>
      <c r="G58" s="230"/>
      <c r="H58" s="202"/>
      <c r="I58" s="202"/>
      <c r="J58" s="231"/>
      <c r="K58" s="237"/>
      <c r="L58" s="140"/>
      <c r="M58" s="238"/>
      <c r="N58" s="130"/>
    </row>
    <row r="59" spans="1:14" ht="12.75" hidden="1" outlineLevel="1">
      <c r="A59" s="200"/>
      <c r="B59" s="208">
        <v>9</v>
      </c>
      <c r="C59" s="230"/>
      <c r="D59" s="230"/>
      <c r="E59" s="230"/>
      <c r="F59" s="230"/>
      <c r="G59" s="230"/>
      <c r="H59" s="202"/>
      <c r="I59" s="202"/>
      <c r="J59" s="231"/>
      <c r="K59" s="237"/>
      <c r="L59" s="140"/>
      <c r="M59" s="238"/>
      <c r="N59" s="130"/>
    </row>
    <row r="60" spans="1:14" ht="12.75" hidden="1" outlineLevel="1">
      <c r="A60" s="200"/>
      <c r="B60" s="208">
        <v>10</v>
      </c>
      <c r="C60" s="230"/>
      <c r="D60" s="230"/>
      <c r="E60" s="230"/>
      <c r="F60" s="230"/>
      <c r="G60" s="230"/>
      <c r="H60" s="202"/>
      <c r="I60" s="202"/>
      <c r="J60" s="231"/>
      <c r="K60" s="237"/>
      <c r="L60" s="140"/>
      <c r="M60" s="238"/>
      <c r="N60" s="130"/>
    </row>
    <row r="61" spans="1:14" ht="12.75" hidden="1" outlineLevel="1">
      <c r="A61" s="200"/>
      <c r="B61" s="208">
        <v>11</v>
      </c>
      <c r="C61" s="230"/>
      <c r="D61" s="230"/>
      <c r="E61" s="230"/>
      <c r="F61" s="230"/>
      <c r="G61" s="230"/>
      <c r="H61" s="202"/>
      <c r="I61" s="202"/>
      <c r="J61" s="231"/>
      <c r="K61" s="237"/>
      <c r="L61" s="140"/>
      <c r="M61" s="238"/>
      <c r="N61" s="130"/>
    </row>
    <row r="62" spans="1:14" ht="12.75" hidden="1" outlineLevel="1">
      <c r="A62" s="200"/>
      <c r="B62" s="208">
        <v>12</v>
      </c>
      <c r="C62" s="230"/>
      <c r="D62" s="230"/>
      <c r="E62" s="230"/>
      <c r="F62" s="230"/>
      <c r="G62" s="230"/>
      <c r="H62" s="202"/>
      <c r="I62" s="202"/>
      <c r="J62" s="231"/>
      <c r="K62" s="237"/>
      <c r="L62" s="140"/>
      <c r="M62" s="238"/>
      <c r="N62" s="130"/>
    </row>
    <row r="63" spans="1:14" ht="12.75" hidden="1" outlineLevel="1">
      <c r="A63" s="200"/>
      <c r="B63" s="208">
        <v>13</v>
      </c>
      <c r="C63" s="230"/>
      <c r="D63" s="230"/>
      <c r="E63" s="230"/>
      <c r="F63" s="230"/>
      <c r="G63" s="230"/>
      <c r="H63" s="202"/>
      <c r="I63" s="202"/>
      <c r="J63" s="231"/>
      <c r="K63" s="237"/>
      <c r="L63" s="140"/>
      <c r="M63" s="238"/>
      <c r="N63" s="130"/>
    </row>
    <row r="64" spans="1:14" ht="12.75" hidden="1" outlineLevel="1">
      <c r="A64" s="200"/>
      <c r="B64" s="208">
        <v>14</v>
      </c>
      <c r="C64" s="230"/>
      <c r="D64" s="230"/>
      <c r="E64" s="230"/>
      <c r="F64" s="230"/>
      <c r="G64" s="230"/>
      <c r="H64" s="202"/>
      <c r="I64" s="202"/>
      <c r="J64" s="231"/>
      <c r="K64" s="237"/>
      <c r="L64" s="140"/>
      <c r="M64" s="238"/>
      <c r="N64" s="130"/>
    </row>
    <row r="65" spans="1:14" ht="12.75" hidden="1" outlineLevel="1">
      <c r="A65" s="200"/>
      <c r="B65" s="208">
        <v>15</v>
      </c>
      <c r="C65" s="230"/>
      <c r="D65" s="230"/>
      <c r="E65" s="230"/>
      <c r="F65" s="230"/>
      <c r="G65" s="230"/>
      <c r="H65" s="202"/>
      <c r="I65" s="202"/>
      <c r="J65" s="231"/>
      <c r="K65" s="237"/>
      <c r="L65" s="140"/>
      <c r="M65" s="238"/>
      <c r="N65" s="130"/>
    </row>
    <row r="66" spans="1:14" ht="12.75" hidden="1" outlineLevel="1">
      <c r="A66" s="200"/>
      <c r="B66" s="208">
        <v>16</v>
      </c>
      <c r="C66" s="230"/>
      <c r="D66" s="230"/>
      <c r="E66" s="230"/>
      <c r="F66" s="230"/>
      <c r="G66" s="230"/>
      <c r="H66" s="202"/>
      <c r="I66" s="202"/>
      <c r="J66" s="231"/>
      <c r="K66" s="237"/>
      <c r="L66" s="140"/>
      <c r="M66" s="238"/>
      <c r="N66" s="130"/>
    </row>
    <row r="67" spans="1:14" ht="12.75" hidden="1" outlineLevel="1">
      <c r="A67" s="200"/>
      <c r="B67" s="208">
        <v>17</v>
      </c>
      <c r="C67" s="230"/>
      <c r="D67" s="230"/>
      <c r="E67" s="230"/>
      <c r="F67" s="230"/>
      <c r="G67" s="230"/>
      <c r="H67" s="202"/>
      <c r="I67" s="202"/>
      <c r="J67" s="231"/>
      <c r="K67" s="237"/>
      <c r="L67" s="140"/>
      <c r="M67" s="238"/>
      <c r="N67" s="130"/>
    </row>
    <row r="68" spans="1:14" ht="12.75" hidden="1" outlineLevel="1">
      <c r="A68" s="200"/>
      <c r="B68" s="208">
        <v>18</v>
      </c>
      <c r="C68" s="230"/>
      <c r="D68" s="230"/>
      <c r="E68" s="230"/>
      <c r="F68" s="230"/>
      <c r="G68" s="230"/>
      <c r="H68" s="202"/>
      <c r="I68" s="202"/>
      <c r="J68" s="231"/>
      <c r="K68" s="237"/>
      <c r="L68" s="140"/>
      <c r="M68" s="238"/>
      <c r="N68" s="130"/>
    </row>
    <row r="69" spans="1:14" ht="12.75" hidden="1" outlineLevel="1">
      <c r="A69" s="200"/>
      <c r="B69" s="208">
        <v>19</v>
      </c>
      <c r="C69" s="230"/>
      <c r="D69" s="230"/>
      <c r="E69" s="230"/>
      <c r="F69" s="230"/>
      <c r="G69" s="230"/>
      <c r="H69" s="202"/>
      <c r="I69" s="202"/>
      <c r="J69" s="231"/>
      <c r="K69" s="237"/>
      <c r="L69" s="140"/>
      <c r="M69" s="238"/>
      <c r="N69" s="130"/>
    </row>
    <row r="70" spans="1:14" ht="13.5" hidden="1" outlineLevel="1" thickBot="1">
      <c r="A70" s="200"/>
      <c r="B70" s="208">
        <v>20</v>
      </c>
      <c r="C70" s="230"/>
      <c r="D70" s="230"/>
      <c r="E70" s="230"/>
      <c r="F70" s="230"/>
      <c r="G70" s="230"/>
      <c r="H70" s="202"/>
      <c r="I70" s="202"/>
      <c r="J70" s="231"/>
      <c r="K70" s="232"/>
      <c r="L70" s="141"/>
      <c r="M70" s="239"/>
      <c r="N70" s="130"/>
    </row>
    <row r="71" spans="1:14" ht="13.5" collapsed="1" thickBot="1">
      <c r="A71" s="200"/>
      <c r="B71" s="208"/>
      <c r="C71" s="216"/>
      <c r="D71" s="216"/>
      <c r="E71" s="216"/>
      <c r="F71" s="216"/>
      <c r="G71" s="216"/>
      <c r="H71" s="216"/>
      <c r="I71" s="216"/>
      <c r="J71" s="217"/>
      <c r="K71" s="218"/>
      <c r="L71" s="249" t="s">
        <v>65</v>
      </c>
      <c r="M71" s="249" t="s">
        <v>66</v>
      </c>
      <c r="N71" s="130"/>
    </row>
    <row r="72" spans="1:14" ht="14.25" thickBot="1" thickTop="1">
      <c r="A72" s="234" t="s">
        <v>44</v>
      </c>
      <c r="B72" s="235"/>
      <c r="C72" s="247">
        <f aca="true" t="shared" si="2" ref="C72:I72">SUM(C50:C71)</f>
        <v>0</v>
      </c>
      <c r="D72" s="247">
        <f t="shared" si="2"/>
        <v>0</v>
      </c>
      <c r="E72" s="247">
        <f t="shared" si="2"/>
        <v>0</v>
      </c>
      <c r="F72" s="247">
        <f t="shared" si="2"/>
        <v>0</v>
      </c>
      <c r="G72" s="247">
        <f t="shared" si="2"/>
        <v>0</v>
      </c>
      <c r="H72" s="247">
        <f t="shared" si="2"/>
        <v>0</v>
      </c>
      <c r="I72" s="247">
        <f t="shared" si="2"/>
        <v>0</v>
      </c>
      <c r="J72" s="248">
        <f>SUM(J50:J71)</f>
        <v>0</v>
      </c>
      <c r="K72" s="248">
        <f>SUM(K50:K70)</f>
        <v>0</v>
      </c>
      <c r="L72" s="250">
        <f>SUM(C72:K72)</f>
        <v>0</v>
      </c>
      <c r="M72" s="250">
        <f>M49+L72</f>
        <v>106800</v>
      </c>
      <c r="N72" s="130"/>
    </row>
    <row r="73" spans="1:14" ht="12.75">
      <c r="A73" s="246" t="s">
        <v>163</v>
      </c>
      <c r="B73" s="201">
        <v>1</v>
      </c>
      <c r="C73" s="222"/>
      <c r="D73" s="222"/>
      <c r="E73" s="222"/>
      <c r="F73" s="222"/>
      <c r="G73" s="222"/>
      <c r="H73" s="203"/>
      <c r="I73" s="203"/>
      <c r="J73" s="228"/>
      <c r="K73" s="225"/>
      <c r="L73" s="139"/>
      <c r="M73" s="236"/>
      <c r="N73" s="130"/>
    </row>
    <row r="74" spans="1:14" ht="12.75">
      <c r="A74" s="200"/>
      <c r="B74" s="208">
        <v>2</v>
      </c>
      <c r="C74" s="222"/>
      <c r="D74" s="222"/>
      <c r="E74" s="222"/>
      <c r="F74" s="222"/>
      <c r="G74" s="222"/>
      <c r="H74" s="222"/>
      <c r="I74" s="222"/>
      <c r="J74" s="228"/>
      <c r="K74" s="225"/>
      <c r="L74" s="140"/>
      <c r="M74" s="238"/>
      <c r="N74" s="130"/>
    </row>
    <row r="75" spans="1:14" ht="12.75">
      <c r="A75" s="200"/>
      <c r="B75" s="208">
        <v>3</v>
      </c>
      <c r="C75" s="222"/>
      <c r="D75" s="222"/>
      <c r="E75" s="222"/>
      <c r="F75" s="222"/>
      <c r="G75" s="222"/>
      <c r="H75" s="222"/>
      <c r="I75" s="222"/>
      <c r="J75" s="228"/>
      <c r="K75" s="225"/>
      <c r="L75" s="140"/>
      <c r="M75" s="238"/>
      <c r="N75" s="130"/>
    </row>
    <row r="76" spans="1:14" ht="12.75">
      <c r="A76" s="200"/>
      <c r="B76" s="208">
        <v>4</v>
      </c>
      <c r="C76" s="222"/>
      <c r="D76" s="222"/>
      <c r="E76" s="222"/>
      <c r="F76" s="222"/>
      <c r="G76" s="222"/>
      <c r="H76" s="222"/>
      <c r="I76" s="222"/>
      <c r="J76" s="228"/>
      <c r="K76" s="225"/>
      <c r="L76" s="140"/>
      <c r="M76" s="238"/>
      <c r="N76" s="130"/>
    </row>
    <row r="77" spans="1:14" ht="12.75" customHeight="1" thickBot="1">
      <c r="A77" s="268"/>
      <c r="B77" s="208">
        <v>5</v>
      </c>
      <c r="C77" s="222"/>
      <c r="D77" s="222"/>
      <c r="E77" s="222"/>
      <c r="F77" s="222"/>
      <c r="G77" s="222"/>
      <c r="H77" s="222"/>
      <c r="I77" s="222"/>
      <c r="J77" s="228"/>
      <c r="K77" s="225"/>
      <c r="L77" s="256"/>
      <c r="M77" s="238"/>
      <c r="N77" s="130"/>
    </row>
    <row r="78" spans="1:14" ht="12.75" hidden="1" outlineLevel="1">
      <c r="A78" s="200"/>
      <c r="B78" s="208">
        <v>6</v>
      </c>
      <c r="C78" s="222"/>
      <c r="D78" s="222"/>
      <c r="E78" s="222"/>
      <c r="F78" s="222"/>
      <c r="G78" s="222"/>
      <c r="H78" s="222"/>
      <c r="I78" s="222"/>
      <c r="J78" s="228"/>
      <c r="K78" s="225"/>
      <c r="L78" s="256"/>
      <c r="M78" s="238"/>
      <c r="N78" s="130"/>
    </row>
    <row r="79" spans="1:14" ht="12.75" hidden="1" outlineLevel="1">
      <c r="A79" s="200"/>
      <c r="B79" s="208">
        <v>7</v>
      </c>
      <c r="C79" s="222"/>
      <c r="D79" s="222"/>
      <c r="E79" s="222"/>
      <c r="F79" s="222"/>
      <c r="G79" s="222"/>
      <c r="H79" s="222"/>
      <c r="I79" s="222"/>
      <c r="J79" s="228"/>
      <c r="K79" s="225"/>
      <c r="L79" s="140"/>
      <c r="M79" s="238"/>
      <c r="N79" s="130"/>
    </row>
    <row r="80" spans="1:14" ht="12.75" hidden="1" outlineLevel="1">
      <c r="A80" s="200"/>
      <c r="B80" s="208">
        <v>8</v>
      </c>
      <c r="C80" s="222"/>
      <c r="D80" s="222"/>
      <c r="E80" s="222"/>
      <c r="F80" s="222"/>
      <c r="G80" s="222"/>
      <c r="H80" s="222"/>
      <c r="I80" s="222"/>
      <c r="J80" s="228"/>
      <c r="K80" s="225"/>
      <c r="L80" s="140"/>
      <c r="M80" s="238"/>
      <c r="N80" s="130"/>
    </row>
    <row r="81" spans="1:14" ht="12" customHeight="1" hidden="1" outlineLevel="1">
      <c r="A81" s="200"/>
      <c r="B81" s="208">
        <v>9</v>
      </c>
      <c r="C81" s="222"/>
      <c r="D81" s="222"/>
      <c r="E81" s="222"/>
      <c r="F81" s="222"/>
      <c r="G81" s="222"/>
      <c r="H81" s="222"/>
      <c r="I81" s="222"/>
      <c r="J81" s="228"/>
      <c r="K81" s="225"/>
      <c r="L81" s="140"/>
      <c r="M81" s="238"/>
      <c r="N81" s="130"/>
    </row>
    <row r="82" spans="1:14" ht="12.75" hidden="1" outlineLevel="1">
      <c r="A82" s="200"/>
      <c r="B82" s="208">
        <v>10</v>
      </c>
      <c r="C82" s="222"/>
      <c r="D82" s="222"/>
      <c r="E82" s="222"/>
      <c r="F82" s="222"/>
      <c r="G82" s="222"/>
      <c r="H82" s="222"/>
      <c r="I82" s="222"/>
      <c r="J82" s="228"/>
      <c r="K82" s="225"/>
      <c r="L82" s="140"/>
      <c r="M82" s="238"/>
      <c r="N82" s="130"/>
    </row>
    <row r="83" spans="1:14" ht="12.75" hidden="1" outlineLevel="1">
      <c r="A83" s="200"/>
      <c r="B83" s="208">
        <v>11</v>
      </c>
      <c r="C83" s="222"/>
      <c r="D83" s="222"/>
      <c r="E83" s="222"/>
      <c r="F83" s="222"/>
      <c r="G83" s="222"/>
      <c r="H83" s="222"/>
      <c r="I83" s="222"/>
      <c r="J83" s="228"/>
      <c r="K83" s="225"/>
      <c r="L83" s="140"/>
      <c r="M83" s="238"/>
      <c r="N83" s="130"/>
    </row>
    <row r="84" spans="1:14" ht="12.75" hidden="1" outlineLevel="1">
      <c r="A84" s="200"/>
      <c r="B84" s="208">
        <v>12</v>
      </c>
      <c r="C84" s="222"/>
      <c r="D84" s="222"/>
      <c r="E84" s="222"/>
      <c r="F84" s="222"/>
      <c r="G84" s="222"/>
      <c r="H84" s="222"/>
      <c r="I84" s="222"/>
      <c r="J84" s="228"/>
      <c r="K84" s="225"/>
      <c r="L84" s="140"/>
      <c r="M84" s="238"/>
      <c r="N84" s="130"/>
    </row>
    <row r="85" spans="1:14" ht="12.75" hidden="1" outlineLevel="1">
      <c r="A85" s="200"/>
      <c r="B85" s="208">
        <v>13</v>
      </c>
      <c r="C85" s="222"/>
      <c r="D85" s="222"/>
      <c r="E85" s="222"/>
      <c r="F85" s="222"/>
      <c r="G85" s="222"/>
      <c r="H85" s="222"/>
      <c r="I85" s="222"/>
      <c r="J85" s="228"/>
      <c r="K85" s="225"/>
      <c r="L85" s="140"/>
      <c r="M85" s="238"/>
      <c r="N85" s="130"/>
    </row>
    <row r="86" spans="1:14" ht="12.75" hidden="1" outlineLevel="1">
      <c r="A86" s="200"/>
      <c r="B86" s="208">
        <v>14</v>
      </c>
      <c r="C86" s="222"/>
      <c r="D86" s="222"/>
      <c r="E86" s="222"/>
      <c r="F86" s="222"/>
      <c r="G86" s="222"/>
      <c r="H86" s="222"/>
      <c r="I86" s="222"/>
      <c r="J86" s="228"/>
      <c r="K86" s="225"/>
      <c r="L86" s="140"/>
      <c r="M86" s="238"/>
      <c r="N86" s="130"/>
    </row>
    <row r="87" spans="1:14" ht="12.75" hidden="1" outlineLevel="1">
      <c r="A87" s="200"/>
      <c r="B87" s="208">
        <v>15</v>
      </c>
      <c r="C87" s="222"/>
      <c r="D87" s="222"/>
      <c r="E87" s="222"/>
      <c r="F87" s="222"/>
      <c r="G87" s="222"/>
      <c r="H87" s="222"/>
      <c r="I87" s="222"/>
      <c r="J87" s="228"/>
      <c r="K87" s="225"/>
      <c r="L87" s="140"/>
      <c r="M87" s="238"/>
      <c r="N87" s="130"/>
    </row>
    <row r="88" spans="1:14" ht="12.75" hidden="1" outlineLevel="1">
      <c r="A88" s="200"/>
      <c r="B88" s="208">
        <v>16</v>
      </c>
      <c r="C88" s="222"/>
      <c r="D88" s="222"/>
      <c r="E88" s="222"/>
      <c r="F88" s="222"/>
      <c r="G88" s="222"/>
      <c r="H88" s="222"/>
      <c r="I88" s="222"/>
      <c r="J88" s="228"/>
      <c r="K88" s="225"/>
      <c r="L88" s="140"/>
      <c r="M88" s="238"/>
      <c r="N88" s="130"/>
    </row>
    <row r="89" spans="1:14" ht="12.75" hidden="1" outlineLevel="1">
      <c r="A89" s="200"/>
      <c r="B89" s="208">
        <v>17</v>
      </c>
      <c r="C89" s="222"/>
      <c r="D89" s="222"/>
      <c r="E89" s="222"/>
      <c r="F89" s="222"/>
      <c r="G89" s="222"/>
      <c r="H89" s="222"/>
      <c r="I89" s="222"/>
      <c r="J89" s="228"/>
      <c r="K89" s="225"/>
      <c r="L89" s="140"/>
      <c r="M89" s="238"/>
      <c r="N89" s="130"/>
    </row>
    <row r="90" spans="1:14" ht="12.75" hidden="1" outlineLevel="1">
      <c r="A90" s="200"/>
      <c r="B90" s="208">
        <v>18</v>
      </c>
      <c r="C90" s="222"/>
      <c r="D90" s="222"/>
      <c r="E90" s="222"/>
      <c r="F90" s="222"/>
      <c r="G90" s="222"/>
      <c r="H90" s="222"/>
      <c r="I90" s="222"/>
      <c r="J90" s="228"/>
      <c r="K90" s="225"/>
      <c r="L90" s="140"/>
      <c r="M90" s="238"/>
      <c r="N90" s="130"/>
    </row>
    <row r="91" spans="1:14" ht="12.75" hidden="1" outlineLevel="1">
      <c r="A91" s="200"/>
      <c r="B91" s="208">
        <v>19</v>
      </c>
      <c r="C91" s="222"/>
      <c r="D91" s="222"/>
      <c r="E91" s="222"/>
      <c r="F91" s="222"/>
      <c r="G91" s="222"/>
      <c r="H91" s="222"/>
      <c r="I91" s="222"/>
      <c r="J91" s="228"/>
      <c r="K91" s="225"/>
      <c r="L91" s="140"/>
      <c r="M91" s="238"/>
      <c r="N91" s="130"/>
    </row>
    <row r="92" spans="1:14" s="6" customFormat="1" ht="13.5" hidden="1" outlineLevel="1" thickBot="1">
      <c r="A92" s="240"/>
      <c r="B92" s="208">
        <v>20</v>
      </c>
      <c r="C92" s="222"/>
      <c r="D92" s="222"/>
      <c r="E92" s="222"/>
      <c r="F92" s="222"/>
      <c r="G92" s="222"/>
      <c r="H92" s="222"/>
      <c r="I92" s="222"/>
      <c r="J92" s="228"/>
      <c r="K92" s="225"/>
      <c r="L92" s="141"/>
      <c r="M92" s="241"/>
      <c r="N92" s="74"/>
    </row>
    <row r="93" spans="1:14" s="6" customFormat="1" ht="12.75" collapsed="1">
      <c r="A93" s="240"/>
      <c r="B93" s="208"/>
      <c r="C93" s="222"/>
      <c r="D93" s="222"/>
      <c r="E93" s="222"/>
      <c r="F93" s="222"/>
      <c r="G93" s="222"/>
      <c r="H93" s="222"/>
      <c r="I93" s="222"/>
      <c r="J93" s="228"/>
      <c r="K93" s="225"/>
      <c r="L93" s="249" t="s">
        <v>65</v>
      </c>
      <c r="M93" s="249" t="s">
        <v>66</v>
      </c>
      <c r="N93" s="74"/>
    </row>
    <row r="94" spans="1:14" s="6" customFormat="1" ht="12.75" customHeight="1" thickBot="1">
      <c r="A94" s="234" t="s">
        <v>44</v>
      </c>
      <c r="B94" s="235"/>
      <c r="C94" s="247">
        <f>SUM(C73:C93)</f>
        <v>0</v>
      </c>
      <c r="D94" s="247">
        <f aca="true" t="shared" si="3" ref="D94:J94">SUM(D73:D93)</f>
        <v>0</v>
      </c>
      <c r="E94" s="247">
        <f t="shared" si="3"/>
        <v>0</v>
      </c>
      <c r="F94" s="247">
        <f t="shared" si="3"/>
        <v>0</v>
      </c>
      <c r="G94" s="247">
        <f t="shared" si="3"/>
        <v>0</v>
      </c>
      <c r="H94" s="247">
        <f t="shared" si="3"/>
        <v>0</v>
      </c>
      <c r="I94" s="247">
        <f t="shared" si="3"/>
        <v>0</v>
      </c>
      <c r="J94" s="248">
        <f t="shared" si="3"/>
        <v>0</v>
      </c>
      <c r="K94" s="248">
        <f>SUM(K73:K93)</f>
        <v>0</v>
      </c>
      <c r="L94" s="250">
        <f>SUM(C94:K94)</f>
        <v>0</v>
      </c>
      <c r="M94" s="250">
        <f>M72+L94</f>
        <v>106800</v>
      </c>
      <c r="N94" s="74"/>
    </row>
    <row r="95" spans="1:13" s="74" customFormat="1" ht="15" customHeight="1">
      <c r="A95" s="246" t="s">
        <v>164</v>
      </c>
      <c r="B95" s="201"/>
      <c r="C95" s="222"/>
      <c r="D95" s="222"/>
      <c r="E95" s="222"/>
      <c r="F95" s="222"/>
      <c r="G95" s="222"/>
      <c r="H95" s="203"/>
      <c r="I95" s="203"/>
      <c r="J95" s="228"/>
      <c r="K95" s="225"/>
      <c r="L95" s="139"/>
      <c r="M95" s="236"/>
    </row>
    <row r="96" spans="1:14" s="6" customFormat="1" ht="12.75" customHeight="1">
      <c r="A96" s="200"/>
      <c r="B96" s="208">
        <v>1</v>
      </c>
      <c r="C96" s="230"/>
      <c r="D96" s="230"/>
      <c r="E96" s="230"/>
      <c r="F96" s="230"/>
      <c r="G96" s="230"/>
      <c r="H96" s="202"/>
      <c r="I96" s="202"/>
      <c r="J96" s="231"/>
      <c r="K96" s="237"/>
      <c r="L96" s="140"/>
      <c r="M96" s="238"/>
      <c r="N96" s="74"/>
    </row>
    <row r="97" spans="1:14" ht="12.75" customHeight="1">
      <c r="A97" s="200"/>
      <c r="B97" s="208">
        <v>2</v>
      </c>
      <c r="C97" s="230"/>
      <c r="D97" s="230"/>
      <c r="E97" s="230"/>
      <c r="F97" s="230"/>
      <c r="G97" s="230"/>
      <c r="H97" s="202"/>
      <c r="I97" s="202"/>
      <c r="J97" s="231"/>
      <c r="K97" s="237"/>
      <c r="L97" s="140"/>
      <c r="M97" s="238"/>
      <c r="N97" s="130"/>
    </row>
    <row r="98" spans="1:14" ht="12.75" customHeight="1">
      <c r="A98" s="268"/>
      <c r="B98" s="208">
        <v>3</v>
      </c>
      <c r="C98" s="230"/>
      <c r="D98" s="230"/>
      <c r="E98" s="230"/>
      <c r="F98" s="230"/>
      <c r="G98" s="230"/>
      <c r="H98" s="202"/>
      <c r="I98" s="202"/>
      <c r="J98" s="231"/>
      <c r="K98" s="237"/>
      <c r="L98" s="256"/>
      <c r="M98" s="238"/>
      <c r="N98" s="130"/>
    </row>
    <row r="99" spans="1:14" ht="12.75" customHeight="1">
      <c r="A99" s="200"/>
      <c r="B99" s="208">
        <v>4</v>
      </c>
      <c r="C99" s="230"/>
      <c r="D99" s="230"/>
      <c r="E99" s="230"/>
      <c r="F99" s="230"/>
      <c r="G99" s="230"/>
      <c r="H99" s="202"/>
      <c r="I99" s="202"/>
      <c r="J99" s="231"/>
      <c r="K99" s="237"/>
      <c r="L99" s="140"/>
      <c r="M99" s="238"/>
      <c r="N99" s="130"/>
    </row>
    <row r="100" spans="1:14" ht="13.5" thickBot="1">
      <c r="A100" s="200"/>
      <c r="B100" s="208">
        <v>5</v>
      </c>
      <c r="C100" s="230"/>
      <c r="D100" s="230"/>
      <c r="E100" s="230"/>
      <c r="F100" s="230"/>
      <c r="G100" s="230"/>
      <c r="H100" s="202"/>
      <c r="I100" s="202"/>
      <c r="J100" s="231"/>
      <c r="K100" s="237"/>
      <c r="L100" s="140"/>
      <c r="M100" s="238"/>
      <c r="N100" s="130"/>
    </row>
    <row r="101" spans="1:14" ht="12.75" hidden="1" outlineLevel="1">
      <c r="A101" s="200"/>
      <c r="B101" s="208">
        <v>6</v>
      </c>
      <c r="C101" s="230"/>
      <c r="D101" s="230"/>
      <c r="E101" s="230"/>
      <c r="F101" s="230"/>
      <c r="G101" s="230"/>
      <c r="H101" s="202"/>
      <c r="I101" s="202"/>
      <c r="J101" s="231"/>
      <c r="K101" s="237"/>
      <c r="L101" s="140"/>
      <c r="M101" s="238"/>
      <c r="N101" s="130"/>
    </row>
    <row r="102" spans="1:14" ht="12.75" hidden="1" outlineLevel="1">
      <c r="A102" s="200"/>
      <c r="B102" s="208">
        <v>7</v>
      </c>
      <c r="C102" s="230"/>
      <c r="D102" s="230"/>
      <c r="E102" s="230"/>
      <c r="F102" s="230"/>
      <c r="G102" s="230"/>
      <c r="H102" s="202"/>
      <c r="I102" s="202"/>
      <c r="J102" s="231"/>
      <c r="K102" s="237"/>
      <c r="L102" s="140"/>
      <c r="M102" s="238"/>
      <c r="N102" s="130"/>
    </row>
    <row r="103" spans="1:14" ht="12.75" hidden="1" outlineLevel="1">
      <c r="A103" s="200"/>
      <c r="B103" s="208">
        <v>8</v>
      </c>
      <c r="C103" s="230"/>
      <c r="D103" s="230"/>
      <c r="E103" s="230"/>
      <c r="F103" s="230"/>
      <c r="G103" s="230"/>
      <c r="H103" s="202"/>
      <c r="I103" s="202"/>
      <c r="J103" s="231"/>
      <c r="K103" s="237"/>
      <c r="L103" s="140"/>
      <c r="M103" s="238"/>
      <c r="N103" s="130"/>
    </row>
    <row r="104" spans="1:14" ht="12.75" hidden="1" outlineLevel="1">
      <c r="A104" s="200"/>
      <c r="B104" s="208">
        <v>9</v>
      </c>
      <c r="C104" s="230"/>
      <c r="D104" s="230"/>
      <c r="E104" s="230"/>
      <c r="F104" s="230"/>
      <c r="G104" s="230"/>
      <c r="H104" s="202"/>
      <c r="I104" s="202"/>
      <c r="J104" s="231"/>
      <c r="K104" s="237"/>
      <c r="L104" s="140"/>
      <c r="M104" s="238"/>
      <c r="N104" s="130"/>
    </row>
    <row r="105" spans="1:13" ht="12.75" hidden="1" outlineLevel="1">
      <c r="A105" s="200"/>
      <c r="B105" s="208">
        <v>10</v>
      </c>
      <c r="C105" s="230"/>
      <c r="D105" s="230"/>
      <c r="E105" s="230"/>
      <c r="F105" s="230"/>
      <c r="G105" s="230"/>
      <c r="H105" s="202"/>
      <c r="I105" s="202"/>
      <c r="J105" s="231"/>
      <c r="K105" s="237"/>
      <c r="L105" s="140"/>
      <c r="M105" s="238"/>
    </row>
    <row r="106" spans="1:13" ht="12.75" hidden="1" outlineLevel="1">
      <c r="A106" s="200"/>
      <c r="B106" s="208">
        <v>11</v>
      </c>
      <c r="C106" s="230"/>
      <c r="D106" s="230"/>
      <c r="E106" s="230"/>
      <c r="F106" s="230"/>
      <c r="G106" s="230"/>
      <c r="H106" s="202"/>
      <c r="I106" s="202"/>
      <c r="J106" s="231"/>
      <c r="K106" s="237"/>
      <c r="L106" s="140"/>
      <c r="M106" s="238"/>
    </row>
    <row r="107" spans="1:13" ht="12.75" hidden="1" outlineLevel="1">
      <c r="A107" s="200"/>
      <c r="B107" s="208">
        <v>12</v>
      </c>
      <c r="C107" s="230"/>
      <c r="D107" s="230"/>
      <c r="E107" s="230"/>
      <c r="F107" s="230"/>
      <c r="G107" s="230"/>
      <c r="H107" s="202"/>
      <c r="I107" s="202"/>
      <c r="J107" s="231"/>
      <c r="K107" s="237"/>
      <c r="L107" s="140"/>
      <c r="M107" s="238"/>
    </row>
    <row r="108" spans="1:13" ht="12.75" hidden="1" outlineLevel="1">
      <c r="A108" s="200"/>
      <c r="B108" s="208">
        <v>13</v>
      </c>
      <c r="C108" s="230"/>
      <c r="D108" s="230"/>
      <c r="E108" s="230"/>
      <c r="F108" s="230"/>
      <c r="G108" s="230"/>
      <c r="H108" s="202"/>
      <c r="I108" s="202"/>
      <c r="J108" s="231"/>
      <c r="K108" s="237"/>
      <c r="L108" s="140"/>
      <c r="M108" s="238"/>
    </row>
    <row r="109" spans="1:13" ht="12.75" hidden="1" outlineLevel="1">
      <c r="A109" s="200"/>
      <c r="B109" s="208">
        <v>14</v>
      </c>
      <c r="C109" s="230"/>
      <c r="D109" s="230"/>
      <c r="E109" s="230"/>
      <c r="F109" s="230"/>
      <c r="G109" s="230"/>
      <c r="H109" s="202"/>
      <c r="I109" s="202"/>
      <c r="J109" s="231"/>
      <c r="K109" s="237"/>
      <c r="L109" s="140"/>
      <c r="M109" s="238"/>
    </row>
    <row r="110" spans="1:13" ht="12.75" hidden="1" outlineLevel="1">
      <c r="A110" s="200"/>
      <c r="B110" s="208">
        <v>15</v>
      </c>
      <c r="C110" s="230"/>
      <c r="D110" s="230"/>
      <c r="E110" s="230"/>
      <c r="F110" s="230"/>
      <c r="G110" s="230"/>
      <c r="H110" s="202"/>
      <c r="I110" s="202"/>
      <c r="J110" s="231"/>
      <c r="K110" s="237"/>
      <c r="L110" s="140"/>
      <c r="M110" s="238"/>
    </row>
    <row r="111" spans="1:13" ht="12.75" hidden="1" outlineLevel="1">
      <c r="A111" s="200"/>
      <c r="B111" s="208">
        <v>16</v>
      </c>
      <c r="C111" s="230"/>
      <c r="D111" s="230"/>
      <c r="E111" s="230"/>
      <c r="F111" s="230"/>
      <c r="G111" s="230"/>
      <c r="H111" s="202"/>
      <c r="I111" s="202"/>
      <c r="J111" s="231"/>
      <c r="K111" s="237"/>
      <c r="L111" s="140"/>
      <c r="M111" s="238"/>
    </row>
    <row r="112" spans="1:13" ht="12.75" hidden="1" outlineLevel="1">
      <c r="A112" s="200"/>
      <c r="B112" s="208">
        <v>17</v>
      </c>
      <c r="C112" s="230"/>
      <c r="D112" s="230"/>
      <c r="E112" s="230"/>
      <c r="F112" s="230"/>
      <c r="G112" s="230"/>
      <c r="H112" s="202"/>
      <c r="I112" s="202"/>
      <c r="J112" s="231"/>
      <c r="K112" s="237"/>
      <c r="L112" s="140"/>
      <c r="M112" s="238"/>
    </row>
    <row r="113" spans="1:13" ht="12.75" hidden="1" outlineLevel="1">
      <c r="A113" s="200"/>
      <c r="B113" s="208">
        <v>18</v>
      </c>
      <c r="C113" s="230"/>
      <c r="D113" s="230"/>
      <c r="E113" s="230"/>
      <c r="F113" s="230"/>
      <c r="G113" s="230"/>
      <c r="H113" s="202"/>
      <c r="I113" s="202"/>
      <c r="J113" s="231"/>
      <c r="K113" s="237"/>
      <c r="L113" s="140"/>
      <c r="M113" s="238"/>
    </row>
    <row r="114" spans="1:13" ht="12.75" hidden="1" outlineLevel="1">
      <c r="A114" s="200"/>
      <c r="B114" s="208">
        <v>19</v>
      </c>
      <c r="C114" s="230"/>
      <c r="D114" s="230"/>
      <c r="E114" s="230"/>
      <c r="F114" s="230"/>
      <c r="G114" s="230"/>
      <c r="H114" s="202"/>
      <c r="I114" s="202"/>
      <c r="J114" s="231"/>
      <c r="K114" s="237"/>
      <c r="L114" s="140"/>
      <c r="M114" s="238"/>
    </row>
    <row r="115" spans="1:13" ht="13.5" hidden="1" outlineLevel="1" thickBot="1">
      <c r="A115" s="200"/>
      <c r="B115" s="208">
        <v>20</v>
      </c>
      <c r="C115" s="230"/>
      <c r="D115" s="230"/>
      <c r="E115" s="230"/>
      <c r="F115" s="230"/>
      <c r="G115" s="230"/>
      <c r="H115" s="202"/>
      <c r="I115" s="202"/>
      <c r="J115" s="231"/>
      <c r="K115" s="232"/>
      <c r="L115" s="141"/>
      <c r="M115" s="239"/>
    </row>
    <row r="116" spans="1:13" ht="13.5" collapsed="1" thickBot="1">
      <c r="A116" s="200"/>
      <c r="B116" s="208"/>
      <c r="C116" s="216"/>
      <c r="D116" s="216"/>
      <c r="E116" s="216"/>
      <c r="F116" s="216"/>
      <c r="G116" s="216"/>
      <c r="H116" s="216"/>
      <c r="I116" s="216"/>
      <c r="J116" s="217"/>
      <c r="K116" s="218"/>
      <c r="L116" s="249" t="s">
        <v>65</v>
      </c>
      <c r="M116" s="249" t="s">
        <v>66</v>
      </c>
    </row>
    <row r="117" spans="1:13" ht="14.25" thickBot="1" thickTop="1">
      <c r="A117" s="234" t="s">
        <v>44</v>
      </c>
      <c r="B117" s="235"/>
      <c r="C117" s="247">
        <f aca="true" t="shared" si="4" ref="C117:I117">SUM(C95:C116)</f>
        <v>0</v>
      </c>
      <c r="D117" s="247">
        <f t="shared" si="4"/>
        <v>0</v>
      </c>
      <c r="E117" s="247">
        <f t="shared" si="4"/>
        <v>0</v>
      </c>
      <c r="F117" s="247">
        <f t="shared" si="4"/>
        <v>0</v>
      </c>
      <c r="G117" s="247">
        <f t="shared" si="4"/>
        <v>0</v>
      </c>
      <c r="H117" s="247">
        <f t="shared" si="4"/>
        <v>0</v>
      </c>
      <c r="I117" s="247">
        <f t="shared" si="4"/>
        <v>0</v>
      </c>
      <c r="J117" s="248">
        <f>SUM(J95:J116)</f>
        <v>0</v>
      </c>
      <c r="K117" s="248">
        <f>SUM(K95:K115)</f>
        <v>0</v>
      </c>
      <c r="L117" s="250">
        <f>SUM(C117:K117)</f>
        <v>0</v>
      </c>
      <c r="M117" s="250">
        <f>M94+L117</f>
        <v>106800</v>
      </c>
    </row>
    <row r="118" spans="1:13" ht="12.75">
      <c r="A118" s="246" t="s">
        <v>165</v>
      </c>
      <c r="B118" s="201">
        <v>1</v>
      </c>
      <c r="C118" s="222"/>
      <c r="D118" s="222"/>
      <c r="E118" s="222"/>
      <c r="F118" s="222"/>
      <c r="G118" s="222"/>
      <c r="H118" s="203"/>
      <c r="I118" s="203"/>
      <c r="J118" s="228"/>
      <c r="K118" s="225"/>
      <c r="L118" s="139"/>
      <c r="M118" s="236"/>
    </row>
    <row r="119" spans="1:13" ht="12.75">
      <c r="A119" s="200"/>
      <c r="B119" s="208">
        <v>2</v>
      </c>
      <c r="C119" s="222"/>
      <c r="D119" s="222"/>
      <c r="E119" s="222"/>
      <c r="F119" s="222"/>
      <c r="G119" s="222"/>
      <c r="H119" s="222"/>
      <c r="I119" s="222"/>
      <c r="J119" s="228"/>
      <c r="K119" s="225"/>
      <c r="L119" s="140"/>
      <c r="M119" s="238"/>
    </row>
    <row r="120" spans="1:13" ht="12.75">
      <c r="A120" s="200"/>
      <c r="B120" s="208">
        <v>3</v>
      </c>
      <c r="C120" s="222"/>
      <c r="D120" s="222"/>
      <c r="E120" s="222"/>
      <c r="F120" s="222"/>
      <c r="G120" s="222"/>
      <c r="H120" s="222"/>
      <c r="I120" s="222"/>
      <c r="J120" s="228"/>
      <c r="K120" s="225"/>
      <c r="L120" s="140"/>
      <c r="M120" s="238"/>
    </row>
    <row r="121" spans="1:13" ht="12.75">
      <c r="A121" s="200"/>
      <c r="B121" s="208">
        <v>4</v>
      </c>
      <c r="C121" s="222"/>
      <c r="D121" s="222"/>
      <c r="E121" s="222"/>
      <c r="F121" s="222"/>
      <c r="G121" s="222"/>
      <c r="H121" s="222"/>
      <c r="I121" s="222"/>
      <c r="J121" s="228"/>
      <c r="K121" s="225"/>
      <c r="L121" s="140"/>
      <c r="M121" s="238"/>
    </row>
    <row r="122" spans="1:13" ht="13.5" thickBot="1">
      <c r="A122" s="268"/>
      <c r="B122" s="208">
        <v>5</v>
      </c>
      <c r="C122" s="222"/>
      <c r="D122" s="222"/>
      <c r="E122" s="222"/>
      <c r="F122" s="222"/>
      <c r="G122" s="222"/>
      <c r="H122" s="222"/>
      <c r="I122" s="222"/>
      <c r="J122" s="228"/>
      <c r="K122" s="225"/>
      <c r="L122" s="256"/>
      <c r="M122" s="238"/>
    </row>
    <row r="123" spans="1:13" ht="12.75" hidden="1" outlineLevel="1">
      <c r="A123" s="200"/>
      <c r="B123" s="208">
        <v>6</v>
      </c>
      <c r="C123" s="222"/>
      <c r="D123" s="222"/>
      <c r="E123" s="222"/>
      <c r="F123" s="222"/>
      <c r="G123" s="222"/>
      <c r="H123" s="222"/>
      <c r="I123" s="222"/>
      <c r="J123" s="228"/>
      <c r="K123" s="225"/>
      <c r="L123" s="256"/>
      <c r="M123" s="238"/>
    </row>
    <row r="124" spans="1:13" ht="12.75" hidden="1" outlineLevel="1">
      <c r="A124" s="200"/>
      <c r="B124" s="208">
        <v>7</v>
      </c>
      <c r="C124" s="222"/>
      <c r="D124" s="222"/>
      <c r="E124" s="222"/>
      <c r="F124" s="222"/>
      <c r="G124" s="222"/>
      <c r="H124" s="222"/>
      <c r="I124" s="222"/>
      <c r="J124" s="228"/>
      <c r="K124" s="225"/>
      <c r="L124" s="140"/>
      <c r="M124" s="238"/>
    </row>
    <row r="125" spans="1:13" ht="12.75" hidden="1" outlineLevel="1">
      <c r="A125" s="200"/>
      <c r="B125" s="208">
        <v>8</v>
      </c>
      <c r="C125" s="222"/>
      <c r="D125" s="222"/>
      <c r="E125" s="222"/>
      <c r="F125" s="222"/>
      <c r="G125" s="222"/>
      <c r="H125" s="222"/>
      <c r="I125" s="222"/>
      <c r="J125" s="228"/>
      <c r="K125" s="225"/>
      <c r="L125" s="140"/>
      <c r="M125" s="238"/>
    </row>
    <row r="126" spans="1:13" ht="12.75" hidden="1" outlineLevel="1">
      <c r="A126" s="200"/>
      <c r="B126" s="208">
        <v>9</v>
      </c>
      <c r="C126" s="222"/>
      <c r="D126" s="222"/>
      <c r="E126" s="222"/>
      <c r="F126" s="222"/>
      <c r="G126" s="222"/>
      <c r="H126" s="222"/>
      <c r="I126" s="222"/>
      <c r="J126" s="228"/>
      <c r="K126" s="225"/>
      <c r="L126" s="140"/>
      <c r="M126" s="238"/>
    </row>
    <row r="127" spans="1:13" ht="12.75" hidden="1" outlineLevel="1">
      <c r="A127" s="200"/>
      <c r="B127" s="208">
        <v>10</v>
      </c>
      <c r="C127" s="222"/>
      <c r="D127" s="222"/>
      <c r="E127" s="222"/>
      <c r="F127" s="222"/>
      <c r="G127" s="222"/>
      <c r="H127" s="222"/>
      <c r="I127" s="222"/>
      <c r="J127" s="228"/>
      <c r="K127" s="225"/>
      <c r="L127" s="140"/>
      <c r="M127" s="238"/>
    </row>
    <row r="128" spans="1:13" ht="12.75" hidden="1" outlineLevel="1">
      <c r="A128" s="200"/>
      <c r="B128" s="208">
        <v>11</v>
      </c>
      <c r="C128" s="222"/>
      <c r="D128" s="222"/>
      <c r="E128" s="222"/>
      <c r="F128" s="222"/>
      <c r="G128" s="222"/>
      <c r="H128" s="222"/>
      <c r="I128" s="222"/>
      <c r="J128" s="228"/>
      <c r="K128" s="225"/>
      <c r="L128" s="140"/>
      <c r="M128" s="238"/>
    </row>
    <row r="129" spans="1:13" ht="12.75" hidden="1" outlineLevel="1">
      <c r="A129" s="200"/>
      <c r="B129" s="208">
        <v>12</v>
      </c>
      <c r="C129" s="222"/>
      <c r="D129" s="222"/>
      <c r="E129" s="222"/>
      <c r="F129" s="222"/>
      <c r="G129" s="222"/>
      <c r="H129" s="222"/>
      <c r="I129" s="222"/>
      <c r="J129" s="228"/>
      <c r="K129" s="225"/>
      <c r="L129" s="140"/>
      <c r="M129" s="238"/>
    </row>
    <row r="130" spans="1:13" ht="12.75" hidden="1" outlineLevel="1">
      <c r="A130" s="200"/>
      <c r="B130" s="208">
        <v>13</v>
      </c>
      <c r="C130" s="222"/>
      <c r="D130" s="222"/>
      <c r="E130" s="222"/>
      <c r="F130" s="222"/>
      <c r="G130" s="222"/>
      <c r="H130" s="222"/>
      <c r="I130" s="222"/>
      <c r="J130" s="228"/>
      <c r="K130" s="225"/>
      <c r="L130" s="140"/>
      <c r="M130" s="238"/>
    </row>
    <row r="131" spans="1:13" ht="12.75" hidden="1" outlineLevel="1">
      <c r="A131" s="200"/>
      <c r="B131" s="208">
        <v>14</v>
      </c>
      <c r="C131" s="222"/>
      <c r="D131" s="222"/>
      <c r="E131" s="222"/>
      <c r="F131" s="222"/>
      <c r="G131" s="222"/>
      <c r="H131" s="222"/>
      <c r="I131" s="222"/>
      <c r="J131" s="228"/>
      <c r="K131" s="225"/>
      <c r="L131" s="140"/>
      <c r="M131" s="238"/>
    </row>
    <row r="132" spans="1:13" ht="12.75" hidden="1" outlineLevel="1">
      <c r="A132" s="200"/>
      <c r="B132" s="208">
        <v>15</v>
      </c>
      <c r="C132" s="222"/>
      <c r="D132" s="222"/>
      <c r="E132" s="222"/>
      <c r="F132" s="222"/>
      <c r="G132" s="222"/>
      <c r="H132" s="222"/>
      <c r="I132" s="222"/>
      <c r="J132" s="228"/>
      <c r="K132" s="225"/>
      <c r="L132" s="140"/>
      <c r="M132" s="238"/>
    </row>
    <row r="133" spans="1:13" ht="12.75" hidden="1" outlineLevel="1">
      <c r="A133" s="200"/>
      <c r="B133" s="208">
        <v>16</v>
      </c>
      <c r="C133" s="222"/>
      <c r="D133" s="222"/>
      <c r="E133" s="222"/>
      <c r="F133" s="222"/>
      <c r="G133" s="222"/>
      <c r="H133" s="222"/>
      <c r="I133" s="222"/>
      <c r="J133" s="228"/>
      <c r="K133" s="225"/>
      <c r="L133" s="140"/>
      <c r="M133" s="238"/>
    </row>
    <row r="134" spans="1:13" ht="12.75" hidden="1" outlineLevel="1">
      <c r="A134" s="200"/>
      <c r="B134" s="208">
        <v>17</v>
      </c>
      <c r="C134" s="222"/>
      <c r="D134" s="222"/>
      <c r="E134" s="222"/>
      <c r="F134" s="222"/>
      <c r="G134" s="222"/>
      <c r="H134" s="222"/>
      <c r="I134" s="222"/>
      <c r="J134" s="228"/>
      <c r="K134" s="225"/>
      <c r="L134" s="140"/>
      <c r="M134" s="238"/>
    </row>
    <row r="135" spans="1:13" ht="12.75" hidden="1" outlineLevel="1">
      <c r="A135" s="200"/>
      <c r="B135" s="208">
        <v>18</v>
      </c>
      <c r="C135" s="222"/>
      <c r="D135" s="222"/>
      <c r="E135" s="222"/>
      <c r="F135" s="222"/>
      <c r="G135" s="222"/>
      <c r="H135" s="222"/>
      <c r="I135" s="222"/>
      <c r="J135" s="228"/>
      <c r="K135" s="225"/>
      <c r="L135" s="140"/>
      <c r="M135" s="238"/>
    </row>
    <row r="136" spans="1:13" ht="12.75" hidden="1" outlineLevel="1">
      <c r="A136" s="200"/>
      <c r="B136" s="208">
        <v>19</v>
      </c>
      <c r="C136" s="222"/>
      <c r="D136" s="222"/>
      <c r="E136" s="222"/>
      <c r="F136" s="222"/>
      <c r="G136" s="222"/>
      <c r="H136" s="222"/>
      <c r="I136" s="222"/>
      <c r="J136" s="228"/>
      <c r="K136" s="225"/>
      <c r="L136" s="140"/>
      <c r="M136" s="238"/>
    </row>
    <row r="137" spans="1:13" ht="13.5" hidden="1" outlineLevel="1" thickBot="1">
      <c r="A137" s="240"/>
      <c r="B137" s="208">
        <v>20</v>
      </c>
      <c r="C137" s="222"/>
      <c r="D137" s="222"/>
      <c r="E137" s="222"/>
      <c r="F137" s="222"/>
      <c r="G137" s="222"/>
      <c r="H137" s="222"/>
      <c r="I137" s="222"/>
      <c r="J137" s="228"/>
      <c r="K137" s="225"/>
      <c r="L137" s="141"/>
      <c r="M137" s="241"/>
    </row>
    <row r="138" spans="1:13" ht="12.75" collapsed="1">
      <c r="A138" s="240"/>
      <c r="B138" s="208"/>
      <c r="C138" s="222"/>
      <c r="D138" s="222"/>
      <c r="E138" s="222"/>
      <c r="F138" s="222"/>
      <c r="G138" s="222"/>
      <c r="H138" s="222"/>
      <c r="I138" s="222"/>
      <c r="J138" s="228"/>
      <c r="K138" s="225"/>
      <c r="L138" s="249" t="s">
        <v>65</v>
      </c>
      <c r="M138" s="249" t="s">
        <v>66</v>
      </c>
    </row>
    <row r="139" spans="1:13" ht="13.5" thickBot="1">
      <c r="A139" s="234" t="s">
        <v>44</v>
      </c>
      <c r="B139" s="235"/>
      <c r="C139" s="247">
        <f>SUM(C118:C138)</f>
        <v>0</v>
      </c>
      <c r="D139" s="247">
        <f aca="true" t="shared" si="5" ref="D139:J139">SUM(D118:D138)</f>
        <v>0</v>
      </c>
      <c r="E139" s="247">
        <f t="shared" si="5"/>
        <v>0</v>
      </c>
      <c r="F139" s="247">
        <f t="shared" si="5"/>
        <v>0</v>
      </c>
      <c r="G139" s="247">
        <f t="shared" si="5"/>
        <v>0</v>
      </c>
      <c r="H139" s="247">
        <f t="shared" si="5"/>
        <v>0</v>
      </c>
      <c r="I139" s="247">
        <f t="shared" si="5"/>
        <v>0</v>
      </c>
      <c r="J139" s="248">
        <f t="shared" si="5"/>
        <v>0</v>
      </c>
      <c r="K139" s="248">
        <f>SUM(K118:K138)</f>
        <v>0</v>
      </c>
      <c r="L139" s="250">
        <f>SUM(C139:K139)</f>
        <v>0</v>
      </c>
      <c r="M139" s="250">
        <f>M117+L139</f>
        <v>106800</v>
      </c>
    </row>
    <row r="140" spans="1:16" ht="14.25" thickBot="1" thickTop="1">
      <c r="A140" s="149" t="s">
        <v>51</v>
      </c>
      <c r="B140" s="150"/>
      <c r="C140" s="151">
        <f aca="true" t="shared" si="6" ref="C140:K140">C27+C49+C72+C94</f>
        <v>0</v>
      </c>
      <c r="D140" s="151">
        <f t="shared" si="6"/>
        <v>0</v>
      </c>
      <c r="E140" s="151">
        <f t="shared" si="6"/>
        <v>0</v>
      </c>
      <c r="F140" s="151">
        <f t="shared" si="6"/>
        <v>0</v>
      </c>
      <c r="G140" s="151">
        <f t="shared" si="6"/>
        <v>0</v>
      </c>
      <c r="H140" s="151">
        <f t="shared" si="6"/>
        <v>0</v>
      </c>
      <c r="I140" s="151">
        <f t="shared" si="6"/>
        <v>0</v>
      </c>
      <c r="J140" s="152">
        <f t="shared" si="6"/>
        <v>0</v>
      </c>
      <c r="K140" s="153">
        <f t="shared" si="6"/>
        <v>0</v>
      </c>
      <c r="L140" s="130"/>
      <c r="M140" s="74"/>
      <c r="N140" s="74"/>
      <c r="O140" s="74"/>
      <c r="P140" s="74"/>
    </row>
    <row r="141" spans="1:16" ht="14.25" thickBot="1" thickTop="1">
      <c r="A141" s="144" t="s">
        <v>166</v>
      </c>
      <c r="B141" s="145"/>
      <c r="C141" s="146">
        <f aca="true" t="shared" si="7" ref="C141:J141">C5+C27+C49+C72+C94</f>
        <v>106800</v>
      </c>
      <c r="D141" s="146">
        <f t="shared" si="7"/>
        <v>0</v>
      </c>
      <c r="E141" s="146">
        <f t="shared" si="7"/>
        <v>0</v>
      </c>
      <c r="F141" s="146">
        <f t="shared" si="7"/>
        <v>0</v>
      </c>
      <c r="G141" s="146">
        <f t="shared" si="7"/>
        <v>0</v>
      </c>
      <c r="H141" s="146">
        <f t="shared" si="7"/>
        <v>0</v>
      </c>
      <c r="I141" s="146">
        <f t="shared" si="7"/>
        <v>0</v>
      </c>
      <c r="J141" s="147">
        <f t="shared" si="7"/>
        <v>0</v>
      </c>
      <c r="K141" s="148">
        <f>K140</f>
        <v>0</v>
      </c>
      <c r="L141" s="132" t="s">
        <v>67</v>
      </c>
      <c r="M141" s="133">
        <f>SUM(C141:K141)</f>
        <v>106800</v>
      </c>
      <c r="N141" s="6"/>
      <c r="O141" s="6"/>
      <c r="P141" s="6"/>
    </row>
    <row r="142" spans="1:13" ht="13.5" thickTop="1">
      <c r="A142" s="70"/>
      <c r="B142" s="138"/>
      <c r="C142" s="71"/>
      <c r="D142" s="71"/>
      <c r="E142" s="71"/>
      <c r="F142" s="71"/>
      <c r="G142" s="71"/>
      <c r="H142" s="71"/>
      <c r="I142" s="71"/>
      <c r="J142" s="71"/>
      <c r="K142" s="71"/>
      <c r="L142" s="73"/>
      <c r="M142" s="130"/>
    </row>
    <row r="143" spans="1:13" ht="12.75">
      <c r="A143" s="70"/>
      <c r="B143" s="138"/>
      <c r="C143" s="71"/>
      <c r="D143" s="71"/>
      <c r="E143" s="71"/>
      <c r="F143" s="71"/>
      <c r="G143" s="130"/>
      <c r="H143" s="130"/>
      <c r="I143" s="130"/>
      <c r="J143" s="130"/>
      <c r="K143" s="130"/>
      <c r="L143" s="73"/>
      <c r="M143" s="130"/>
    </row>
    <row r="144" spans="1:13" ht="15">
      <c r="A144" s="305" t="s">
        <v>173</v>
      </c>
      <c r="B144" s="242"/>
      <c r="C144" s="243"/>
      <c r="D144" s="244" t="s">
        <v>169</v>
      </c>
      <c r="E144" s="369">
        <f>M5+L27</f>
        <v>106800</v>
      </c>
      <c r="F144" s="370"/>
      <c r="G144" s="130"/>
      <c r="H144" s="130"/>
      <c r="I144" s="130"/>
      <c r="J144" s="130"/>
      <c r="K144" s="130"/>
      <c r="L144" s="73"/>
      <c r="M144" s="130"/>
    </row>
    <row r="145" spans="1:13" ht="12.75">
      <c r="A145" s="130"/>
      <c r="B145" s="242"/>
      <c r="C145" s="243"/>
      <c r="D145" s="244" t="s">
        <v>170</v>
      </c>
      <c r="E145" s="369">
        <f>M5+L27+L49</f>
        <v>106800</v>
      </c>
      <c r="F145" s="370"/>
      <c r="G145" s="130"/>
      <c r="H145" s="130"/>
      <c r="I145" s="130"/>
      <c r="J145" s="130"/>
      <c r="K145" s="130"/>
      <c r="L145" s="73"/>
      <c r="M145" s="130"/>
    </row>
    <row r="146" spans="1:13" ht="12.75">
      <c r="A146" s="130"/>
      <c r="B146" s="242"/>
      <c r="C146" s="243"/>
      <c r="D146" s="244" t="s">
        <v>167</v>
      </c>
      <c r="E146" s="369">
        <f>M5+L27+L49+L72</f>
        <v>106800</v>
      </c>
      <c r="F146" s="370"/>
      <c r="G146" s="130"/>
      <c r="H146" s="130"/>
      <c r="I146" s="130"/>
      <c r="J146" s="130"/>
      <c r="K146" s="130"/>
      <c r="L146" s="73"/>
      <c r="M146" s="243"/>
    </row>
    <row r="147" spans="1:13" ht="12.75">
      <c r="A147" s="130"/>
      <c r="B147" s="242"/>
      <c r="C147" s="243"/>
      <c r="D147" s="244" t="s">
        <v>168</v>
      </c>
      <c r="E147" s="369">
        <f>M5+L27+L49+L72+L94</f>
        <v>106800</v>
      </c>
      <c r="F147" s="370"/>
      <c r="G147" s="130"/>
      <c r="H147" s="130"/>
      <c r="I147" s="130"/>
      <c r="J147" s="130"/>
      <c r="K147" s="130"/>
      <c r="L147" s="73"/>
      <c r="M147" s="130"/>
    </row>
    <row r="148" spans="2:12" ht="12.75">
      <c r="B148"/>
      <c r="C148" s="243"/>
      <c r="D148" s="244" t="s">
        <v>171</v>
      </c>
      <c r="E148" s="369">
        <f>M5+L27+L49+L72+L94+L117</f>
        <v>106800</v>
      </c>
      <c r="F148" s="370"/>
      <c r="L148"/>
    </row>
    <row r="149" spans="2:12" ht="12.75">
      <c r="B149"/>
      <c r="C149" s="243"/>
      <c r="D149" s="244" t="s">
        <v>172</v>
      </c>
      <c r="E149" s="369">
        <f>M5+L27+L49+L72+L94+L117+L139</f>
        <v>106800</v>
      </c>
      <c r="F149" s="370"/>
      <c r="L149"/>
    </row>
    <row r="150" spans="2:12" ht="12.75">
      <c r="B150"/>
      <c r="L150"/>
    </row>
    <row r="151" spans="2:12" ht="12.75">
      <c r="B151"/>
      <c r="L151"/>
    </row>
    <row r="152" spans="2:12" ht="12.75">
      <c r="B152"/>
      <c r="L152"/>
    </row>
    <row r="153" spans="2:12" ht="12.75">
      <c r="B153"/>
      <c r="L153"/>
    </row>
    <row r="154" spans="2:12" ht="12.75">
      <c r="B154"/>
      <c r="L154"/>
    </row>
    <row r="155" spans="2:12" ht="12.75">
      <c r="B155"/>
      <c r="L155"/>
    </row>
    <row r="156" spans="2:12" ht="12.75">
      <c r="B156"/>
      <c r="L156"/>
    </row>
    <row r="157" spans="2:12" ht="12.75">
      <c r="B157"/>
      <c r="L157"/>
    </row>
    <row r="158" spans="2:12" ht="12.75">
      <c r="B158"/>
      <c r="L158"/>
    </row>
    <row r="159" spans="2:12" ht="12.75">
      <c r="B159"/>
      <c r="L159"/>
    </row>
    <row r="160" spans="2:12" ht="12.75">
      <c r="B160"/>
      <c r="L160"/>
    </row>
    <row r="161" spans="2:12" ht="12.75">
      <c r="B161"/>
      <c r="L161"/>
    </row>
    <row r="162" spans="2:12" ht="12.75">
      <c r="B162"/>
      <c r="L162"/>
    </row>
  </sheetData>
  <sheetProtection/>
  <mergeCells count="6">
    <mergeCell ref="E144:F144"/>
    <mergeCell ref="E145:F145"/>
    <mergeCell ref="E146:F146"/>
    <mergeCell ref="E147:F147"/>
    <mergeCell ref="E148:F148"/>
    <mergeCell ref="E149:F149"/>
  </mergeCells>
  <printOptions horizontalCentered="1" verticalCentered="1"/>
  <pageMargins left="0.3937007874015748" right="0.3937007874015748" top="0.5905511811023623" bottom="0.1968503937007874" header="0.5118110236220472" footer="0.5118110236220472"/>
  <pageSetup horizontalDpi="300" verticalDpi="300" orientation="landscape" paperSize="9" scale="75" r:id="rId2"/>
  <headerFooter alignWithMargins="0">
    <oddHeader>&amp;CStellenrahmenplan; hier: Hilfsrechung - Personakosten&amp;RSeite &amp;P von 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PageLayoutView="0" workbookViewId="0" topLeftCell="A34">
      <selection activeCell="D47" sqref="D47"/>
    </sheetView>
  </sheetViews>
  <sheetFormatPr defaultColWidth="11.421875" defaultRowHeight="12.75"/>
  <cols>
    <col min="1" max="1" width="4.00390625" style="4" customWidth="1"/>
    <col min="2" max="2" width="44.140625" style="0" customWidth="1"/>
    <col min="3" max="3" width="16.00390625" style="0" customWidth="1"/>
    <col min="4" max="4" width="18.8515625" style="0" customWidth="1"/>
    <col min="5" max="5" width="20.140625" style="0" customWidth="1"/>
    <col min="6" max="6" width="15.57421875" style="0" customWidth="1"/>
    <col min="8" max="8" width="10.7109375" style="0" bestFit="1" customWidth="1"/>
    <col min="9" max="9" width="10.57421875" style="0" customWidth="1"/>
    <col min="10" max="10" width="38.28125" style="0" customWidth="1"/>
    <col min="11" max="11" width="18.7109375" style="0" customWidth="1"/>
    <col min="13" max="13" width="15.140625" style="0" customWidth="1"/>
    <col min="15" max="15" width="11.57421875" style="0" bestFit="1" customWidth="1"/>
  </cols>
  <sheetData>
    <row r="1" ht="18">
      <c r="A1" s="19" t="s">
        <v>93</v>
      </c>
    </row>
    <row r="2" ht="12.75">
      <c r="A2" s="18"/>
    </row>
    <row r="3" ht="12.75">
      <c r="A3" s="18" t="s">
        <v>94</v>
      </c>
    </row>
    <row r="4" ht="12.75">
      <c r="A4" s="18"/>
    </row>
    <row r="5" ht="12.75">
      <c r="A5" s="324" t="s">
        <v>186</v>
      </c>
    </row>
    <row r="6" ht="12.75">
      <c r="A6" s="324" t="s">
        <v>187</v>
      </c>
    </row>
    <row r="7" ht="12.75">
      <c r="A7" s="324" t="s">
        <v>188</v>
      </c>
    </row>
    <row r="8" ht="12.75">
      <c r="A8" s="324" t="s">
        <v>189</v>
      </c>
    </row>
    <row r="9" ht="12.75">
      <c r="A9" s="324"/>
    </row>
    <row r="10" ht="12.75">
      <c r="A10" s="324" t="s">
        <v>190</v>
      </c>
    </row>
    <row r="11" ht="12.75">
      <c r="A11" s="324" t="s">
        <v>191</v>
      </c>
    </row>
    <row r="12" ht="12.75">
      <c r="A12" s="18" t="s">
        <v>192</v>
      </c>
    </row>
    <row r="13" ht="12.75">
      <c r="A13" s="324" t="s">
        <v>193</v>
      </c>
    </row>
    <row r="15" spans="1:2" ht="12.75">
      <c r="A15" s="18" t="s">
        <v>113</v>
      </c>
      <c r="B15" s="9"/>
    </row>
    <row r="17" spans="1:2" ht="12.75">
      <c r="A17" s="4" t="s">
        <v>8</v>
      </c>
      <c r="B17" s="3" t="s">
        <v>176</v>
      </c>
    </row>
    <row r="18" spans="2:4" ht="12.75">
      <c r="B18" t="s">
        <v>9</v>
      </c>
      <c r="C18" s="157">
        <v>106800</v>
      </c>
      <c r="D18" s="100" t="s">
        <v>177</v>
      </c>
    </row>
    <row r="19" spans="2:4" ht="12.75">
      <c r="B19" t="s">
        <v>10</v>
      </c>
      <c r="C19" s="157">
        <v>92800</v>
      </c>
      <c r="D19" s="100" t="s">
        <v>177</v>
      </c>
    </row>
    <row r="20" ht="13.5" thickBot="1"/>
    <row r="21" spans="1:7" s="6" customFormat="1" ht="38.25">
      <c r="A21" s="325" t="s">
        <v>11</v>
      </c>
      <c r="B21" s="326" t="s">
        <v>194</v>
      </c>
      <c r="C21" s="371" t="s">
        <v>185</v>
      </c>
      <c r="D21" s="276" t="s">
        <v>195</v>
      </c>
      <c r="E21" s="276" t="s">
        <v>24</v>
      </c>
      <c r="F21" s="270" t="s">
        <v>175</v>
      </c>
      <c r="G21" s="271" t="s">
        <v>23</v>
      </c>
    </row>
    <row r="22" spans="3:7" ht="13.5" thickBot="1">
      <c r="C22" s="372"/>
      <c r="D22" s="323" t="s">
        <v>196</v>
      </c>
      <c r="E22" s="272"/>
      <c r="F22" s="274"/>
      <c r="G22" s="273"/>
    </row>
    <row r="23" spans="2:7" ht="12.75">
      <c r="B23" s="13" t="s">
        <v>12</v>
      </c>
      <c r="C23" s="275">
        <v>60598.92</v>
      </c>
      <c r="D23" s="253">
        <f>IF(C23&gt;1,C23/100*104.04,"")</f>
        <v>63047.116368</v>
      </c>
      <c r="E23" s="253">
        <f aca="true" t="shared" si="0" ref="E23:E32">IF(D23&gt;1,D23*(100+$E$22)/100,"")</f>
        <v>63047.116368</v>
      </c>
      <c r="F23" s="253">
        <f>E23</f>
        <v>63047.116368</v>
      </c>
      <c r="G23" s="269">
        <f>IF(C23&gt;1,ROUND(F23,-2),"")</f>
        <v>63000</v>
      </c>
    </row>
    <row r="24" spans="2:7" ht="12.75">
      <c r="B24" s="14" t="s">
        <v>26</v>
      </c>
      <c r="C24" s="16">
        <v>64101.55</v>
      </c>
      <c r="D24" s="253">
        <f aca="true" t="shared" si="1" ref="D24:D32">IF(C24&gt;1,C24/100*104.04,"")</f>
        <v>66691.25262</v>
      </c>
      <c r="E24" s="253">
        <f t="shared" si="0"/>
        <v>66691.25262</v>
      </c>
      <c r="F24" s="253">
        <f aca="true" t="shared" si="2" ref="F24:F32">E24</f>
        <v>66691.25262</v>
      </c>
      <c r="G24" s="269">
        <f aca="true" t="shared" si="3" ref="G24:G32">IF(C24&gt;1,ROUND(F24,-2),"")</f>
        <v>66700</v>
      </c>
    </row>
    <row r="25" spans="2:7" ht="12.75">
      <c r="B25" s="327" t="s">
        <v>197</v>
      </c>
      <c r="C25" s="16">
        <v>85601.33</v>
      </c>
      <c r="D25" s="253">
        <f t="shared" si="1"/>
        <v>89059.62373200001</v>
      </c>
      <c r="E25" s="253">
        <f t="shared" si="0"/>
        <v>89059.62373200001</v>
      </c>
      <c r="F25" s="253">
        <f t="shared" si="2"/>
        <v>89059.62373200001</v>
      </c>
      <c r="G25" s="269">
        <f t="shared" si="3"/>
        <v>89100</v>
      </c>
    </row>
    <row r="26" spans="2:7" ht="12.75">
      <c r="B26" s="327" t="s">
        <v>198</v>
      </c>
      <c r="C26" s="16">
        <v>74841.93</v>
      </c>
      <c r="D26" s="253">
        <f t="shared" si="1"/>
        <v>77865.543972</v>
      </c>
      <c r="E26" s="253">
        <f t="shared" si="0"/>
        <v>77865.543972</v>
      </c>
      <c r="F26" s="253">
        <f t="shared" si="2"/>
        <v>77865.543972</v>
      </c>
      <c r="G26" s="269">
        <f t="shared" si="3"/>
        <v>77900</v>
      </c>
    </row>
    <row r="27" spans="2:7" ht="12.75">
      <c r="B27" s="327" t="s">
        <v>199</v>
      </c>
      <c r="C27" s="16">
        <v>68621.46</v>
      </c>
      <c r="D27" s="253">
        <f t="shared" si="1"/>
        <v>71393.766984</v>
      </c>
      <c r="E27" s="253">
        <f t="shared" si="0"/>
        <v>71393.766984</v>
      </c>
      <c r="F27" s="253">
        <f t="shared" si="2"/>
        <v>71393.766984</v>
      </c>
      <c r="G27" s="269">
        <f t="shared" si="3"/>
        <v>71400</v>
      </c>
    </row>
    <row r="28" spans="2:7" ht="12.75">
      <c r="B28" s="328" t="s">
        <v>200</v>
      </c>
      <c r="C28" s="16">
        <v>74841.93</v>
      </c>
      <c r="D28" s="253">
        <f t="shared" si="1"/>
        <v>77865.543972</v>
      </c>
      <c r="E28" s="253">
        <f t="shared" si="0"/>
        <v>77865.543972</v>
      </c>
      <c r="F28" s="253">
        <f t="shared" si="2"/>
        <v>77865.543972</v>
      </c>
      <c r="G28" s="269">
        <f t="shared" si="3"/>
        <v>77900</v>
      </c>
    </row>
    <row r="29" spans="2:7" ht="12.75">
      <c r="B29" s="251" t="s">
        <v>82</v>
      </c>
      <c r="C29" s="16">
        <v>73342.98</v>
      </c>
      <c r="D29" s="253">
        <f t="shared" si="1"/>
        <v>76306.03639200001</v>
      </c>
      <c r="E29" s="253">
        <f t="shared" si="0"/>
        <v>76306.03639200001</v>
      </c>
      <c r="F29" s="253">
        <f t="shared" si="2"/>
        <v>76306.03639200001</v>
      </c>
      <c r="G29" s="269">
        <f t="shared" si="3"/>
        <v>76300</v>
      </c>
    </row>
    <row r="30" spans="2:7" ht="12.75">
      <c r="B30" s="251" t="s">
        <v>83</v>
      </c>
      <c r="C30" s="16">
        <v>68621.46</v>
      </c>
      <c r="D30" s="253">
        <f t="shared" si="1"/>
        <v>71393.766984</v>
      </c>
      <c r="E30" s="253">
        <f t="shared" si="0"/>
        <v>71393.766984</v>
      </c>
      <c r="F30" s="253">
        <f t="shared" si="2"/>
        <v>71393.766984</v>
      </c>
      <c r="G30" s="269">
        <f t="shared" si="3"/>
        <v>71400</v>
      </c>
    </row>
    <row r="31" spans="2:7" ht="12.75">
      <c r="B31" s="251" t="s">
        <v>84</v>
      </c>
      <c r="C31" s="16">
        <v>64101.55</v>
      </c>
      <c r="D31" s="253">
        <f t="shared" si="1"/>
        <v>66691.25262</v>
      </c>
      <c r="E31" s="253">
        <f t="shared" si="0"/>
        <v>66691.25262</v>
      </c>
      <c r="F31" s="253">
        <f t="shared" si="2"/>
        <v>66691.25262</v>
      </c>
      <c r="G31" s="269">
        <f t="shared" si="3"/>
        <v>66700</v>
      </c>
    </row>
    <row r="32" spans="2:7" ht="12.75">
      <c r="B32" s="328" t="s">
        <v>201</v>
      </c>
      <c r="C32" s="16">
        <v>56928.46</v>
      </c>
      <c r="D32" s="253">
        <f t="shared" si="1"/>
        <v>59228.369784</v>
      </c>
      <c r="E32" s="253">
        <f t="shared" si="0"/>
        <v>59228.369784</v>
      </c>
      <c r="F32" s="253">
        <f t="shared" si="2"/>
        <v>59228.369784</v>
      </c>
      <c r="G32" s="269">
        <f t="shared" si="3"/>
        <v>59200</v>
      </c>
    </row>
    <row r="33" spans="2:7" ht="12.75">
      <c r="B33" s="252"/>
      <c r="C33" s="258"/>
      <c r="D33" s="17"/>
      <c r="E33" s="17"/>
      <c r="F33" s="17"/>
      <c r="G33" s="329"/>
    </row>
    <row r="34" spans="1:7" ht="12.75">
      <c r="A34" s="330" t="s">
        <v>202</v>
      </c>
      <c r="C34" s="331"/>
      <c r="D34" s="332"/>
      <c r="E34" s="332"/>
      <c r="F34" s="332"/>
      <c r="G34" s="329"/>
    </row>
    <row r="35" spans="2:3" ht="13.5" thickBot="1">
      <c r="B35" s="252"/>
      <c r="C35" s="333"/>
    </row>
    <row r="36" spans="1:8" ht="51">
      <c r="A36" s="325" t="s">
        <v>22</v>
      </c>
      <c r="B36" s="326" t="s">
        <v>29</v>
      </c>
      <c r="C36" s="334" t="s">
        <v>31</v>
      </c>
      <c r="D36" s="334" t="s">
        <v>203</v>
      </c>
      <c r="E36" s="276" t="s">
        <v>195</v>
      </c>
      <c r="F36" s="276" t="s">
        <v>24</v>
      </c>
      <c r="G36" s="335" t="s">
        <v>175</v>
      </c>
      <c r="H36" s="336" t="s">
        <v>23</v>
      </c>
    </row>
    <row r="37" spans="3:8" ht="13.5" thickBot="1">
      <c r="C37" s="322"/>
      <c r="D37" s="337"/>
      <c r="E37" s="323" t="s">
        <v>196</v>
      </c>
      <c r="F37" s="272"/>
      <c r="G37" s="274"/>
      <c r="H37" s="273"/>
    </row>
    <row r="38" spans="2:8" ht="12.75">
      <c r="B38" s="13" t="s">
        <v>12</v>
      </c>
      <c r="C38" s="338"/>
      <c r="D38" s="16"/>
      <c r="E38" s="11">
        <f aca="true" t="shared" si="4" ref="E38:E56">IF(D38&gt;1,D38/C38*104.04,"")</f>
      </c>
      <c r="F38" s="11">
        <f aca="true" t="shared" si="5" ref="F38:F56">IF(C38&gt;1,E38*(100+$F$37)/100,"")</f>
      </c>
      <c r="G38" s="11">
        <f aca="true" t="shared" si="6" ref="G38:G56">F38</f>
      </c>
      <c r="H38" s="339">
        <f aca="true" t="shared" si="7" ref="H38:H56">IF(C38&gt;1,ROUND(G38,-2),"")</f>
      </c>
    </row>
    <row r="39" spans="2:8" ht="12.75">
      <c r="B39" s="14" t="s">
        <v>26</v>
      </c>
      <c r="C39" s="338"/>
      <c r="D39" s="16"/>
      <c r="E39" s="11">
        <f t="shared" si="4"/>
      </c>
      <c r="F39" s="11">
        <f t="shared" si="5"/>
      </c>
      <c r="G39" s="11">
        <f t="shared" si="6"/>
      </c>
      <c r="H39" s="339">
        <f t="shared" si="7"/>
      </c>
    </row>
    <row r="40" spans="2:8" ht="12.75">
      <c r="B40" s="327" t="s">
        <v>197</v>
      </c>
      <c r="C40" s="338"/>
      <c r="D40" s="16"/>
      <c r="E40" s="11">
        <f t="shared" si="4"/>
      </c>
      <c r="F40" s="11">
        <f t="shared" si="5"/>
      </c>
      <c r="G40" s="11">
        <f t="shared" si="6"/>
      </c>
      <c r="H40" s="339">
        <f t="shared" si="7"/>
      </c>
    </row>
    <row r="41" spans="2:8" ht="12.75">
      <c r="B41" s="327" t="s">
        <v>198</v>
      </c>
      <c r="C41" s="338"/>
      <c r="D41" s="16"/>
      <c r="E41" s="11">
        <f t="shared" si="4"/>
      </c>
      <c r="F41" s="11">
        <f t="shared" si="5"/>
      </c>
      <c r="G41" s="11">
        <f t="shared" si="6"/>
      </c>
      <c r="H41" s="339">
        <f t="shared" si="7"/>
      </c>
    </row>
    <row r="42" spans="2:8" ht="12.75">
      <c r="B42" s="327" t="s">
        <v>199</v>
      </c>
      <c r="C42" s="338"/>
      <c r="D42" s="16"/>
      <c r="E42" s="11">
        <f t="shared" si="4"/>
      </c>
      <c r="F42" s="11">
        <f t="shared" si="5"/>
      </c>
      <c r="G42" s="11">
        <f t="shared" si="6"/>
      </c>
      <c r="H42" s="339">
        <f t="shared" si="7"/>
      </c>
    </row>
    <row r="43" spans="2:8" ht="12.75">
      <c r="B43" s="14" t="s">
        <v>13</v>
      </c>
      <c r="C43" s="338"/>
      <c r="D43" s="16"/>
      <c r="E43" s="11">
        <f t="shared" si="4"/>
      </c>
      <c r="F43" s="11">
        <f t="shared" si="5"/>
      </c>
      <c r="G43" s="11">
        <f t="shared" si="6"/>
      </c>
      <c r="H43" s="339">
        <f t="shared" si="7"/>
      </c>
    </row>
    <row r="44" spans="2:8" ht="12.75">
      <c r="B44" s="340" t="s">
        <v>27</v>
      </c>
      <c r="C44" s="338"/>
      <c r="D44" s="16"/>
      <c r="E44" s="11">
        <f t="shared" si="4"/>
      </c>
      <c r="F44" s="11">
        <f t="shared" si="5"/>
      </c>
      <c r="G44" s="11">
        <f t="shared" si="6"/>
      </c>
      <c r="H44" s="339">
        <f t="shared" si="7"/>
      </c>
    </row>
    <row r="45" spans="2:8" ht="12.75">
      <c r="B45" s="341" t="s">
        <v>15</v>
      </c>
      <c r="C45" s="338"/>
      <c r="D45" s="16"/>
      <c r="E45" s="11">
        <f t="shared" si="4"/>
      </c>
      <c r="F45" s="11">
        <f t="shared" si="5"/>
      </c>
      <c r="G45" s="11">
        <f t="shared" si="6"/>
      </c>
      <c r="H45" s="339">
        <f t="shared" si="7"/>
      </c>
    </row>
    <row r="46" spans="2:8" ht="12.75">
      <c r="B46" s="341" t="s">
        <v>16</v>
      </c>
      <c r="C46" s="338"/>
      <c r="D46" s="16"/>
      <c r="E46" s="11">
        <f t="shared" si="4"/>
      </c>
      <c r="F46" s="11">
        <f t="shared" si="5"/>
      </c>
      <c r="G46" s="11">
        <f t="shared" si="6"/>
      </c>
      <c r="H46" s="339">
        <f t="shared" si="7"/>
      </c>
    </row>
    <row r="47" spans="2:8" ht="12.75">
      <c r="B47" s="341" t="s">
        <v>17</v>
      </c>
      <c r="C47" s="338"/>
      <c r="D47" s="16"/>
      <c r="E47" s="11">
        <f t="shared" si="4"/>
      </c>
      <c r="F47" s="11">
        <f t="shared" si="5"/>
      </c>
      <c r="G47" s="11">
        <f t="shared" si="6"/>
      </c>
      <c r="H47" s="339">
        <f t="shared" si="7"/>
      </c>
    </row>
    <row r="48" spans="2:8" ht="12.75">
      <c r="B48" s="341" t="s">
        <v>18</v>
      </c>
      <c r="C48" s="338"/>
      <c r="D48" s="16"/>
      <c r="E48" s="11">
        <f t="shared" si="4"/>
      </c>
      <c r="F48" s="11">
        <f t="shared" si="5"/>
      </c>
      <c r="G48" s="11">
        <f t="shared" si="6"/>
      </c>
      <c r="H48" s="339">
        <f t="shared" si="7"/>
      </c>
    </row>
    <row r="49" spans="2:8" ht="12.75">
      <c r="B49" s="341" t="s">
        <v>19</v>
      </c>
      <c r="C49" s="338"/>
      <c r="D49" s="16"/>
      <c r="E49" s="11">
        <f t="shared" si="4"/>
      </c>
      <c r="F49" s="11">
        <f t="shared" si="5"/>
      </c>
      <c r="G49" s="11">
        <f t="shared" si="6"/>
      </c>
      <c r="H49" s="339">
        <f t="shared" si="7"/>
      </c>
    </row>
    <row r="50" spans="2:8" ht="12.75">
      <c r="B50" s="341" t="s">
        <v>20</v>
      </c>
      <c r="C50" s="338"/>
      <c r="D50" s="16"/>
      <c r="E50" s="11">
        <f t="shared" si="4"/>
      </c>
      <c r="F50" s="11">
        <f t="shared" si="5"/>
      </c>
      <c r="G50" s="11">
        <f t="shared" si="6"/>
      </c>
      <c r="H50" s="339">
        <f t="shared" si="7"/>
      </c>
    </row>
    <row r="51" spans="2:8" ht="12.75">
      <c r="B51" s="341" t="s">
        <v>21</v>
      </c>
      <c r="C51" s="338"/>
      <c r="D51" s="16"/>
      <c r="E51" s="11">
        <f t="shared" si="4"/>
      </c>
      <c r="F51" s="11">
        <f t="shared" si="5"/>
      </c>
      <c r="G51" s="11">
        <f t="shared" si="6"/>
      </c>
      <c r="H51" s="339">
        <f t="shared" si="7"/>
      </c>
    </row>
    <row r="52" spans="2:8" ht="12.75">
      <c r="B52" s="252" t="s">
        <v>95</v>
      </c>
      <c r="C52" s="338"/>
      <c r="D52" s="16"/>
      <c r="E52" s="11">
        <f t="shared" si="4"/>
      </c>
      <c r="F52" s="11">
        <f t="shared" si="5"/>
      </c>
      <c r="G52" s="11">
        <f t="shared" si="6"/>
      </c>
      <c r="H52" s="339">
        <f t="shared" si="7"/>
      </c>
    </row>
    <row r="53" spans="2:8" ht="12.75">
      <c r="B53" s="252" t="s">
        <v>82</v>
      </c>
      <c r="C53" s="338"/>
      <c r="D53" s="16"/>
      <c r="E53" s="11">
        <f t="shared" si="4"/>
      </c>
      <c r="F53" s="11">
        <f t="shared" si="5"/>
      </c>
      <c r="G53" s="11">
        <f t="shared" si="6"/>
      </c>
      <c r="H53" s="339">
        <f t="shared" si="7"/>
      </c>
    </row>
    <row r="54" spans="2:8" ht="12.75">
      <c r="B54" s="252" t="s">
        <v>83</v>
      </c>
      <c r="C54" s="338"/>
      <c r="D54" s="16"/>
      <c r="E54" s="11">
        <f t="shared" si="4"/>
      </c>
      <c r="F54" s="11">
        <f t="shared" si="5"/>
      </c>
      <c r="G54" s="11">
        <f t="shared" si="6"/>
      </c>
      <c r="H54" s="339">
        <f t="shared" si="7"/>
      </c>
    </row>
    <row r="55" spans="2:8" ht="12.75">
      <c r="B55" s="252" t="s">
        <v>84</v>
      </c>
      <c r="C55" s="338"/>
      <c r="D55" s="16"/>
      <c r="E55" s="11">
        <f t="shared" si="4"/>
      </c>
      <c r="F55" s="11">
        <f t="shared" si="5"/>
      </c>
      <c r="G55" s="11">
        <f t="shared" si="6"/>
      </c>
      <c r="H55" s="339">
        <f t="shared" si="7"/>
      </c>
    </row>
    <row r="56" spans="2:8" ht="12.75">
      <c r="B56" s="252" t="s">
        <v>85</v>
      </c>
      <c r="C56" s="338"/>
      <c r="D56" s="16"/>
      <c r="E56" s="11">
        <f t="shared" si="4"/>
      </c>
      <c r="F56" s="11">
        <f t="shared" si="5"/>
      </c>
      <c r="G56" s="11">
        <f t="shared" si="6"/>
      </c>
      <c r="H56" s="339">
        <f t="shared" si="7"/>
      </c>
    </row>
    <row r="58" ht="12.75">
      <c r="B58" s="3" t="s">
        <v>25</v>
      </c>
    </row>
    <row r="67" ht="38.25" customHeight="1"/>
    <row r="68" ht="38.25" customHeight="1"/>
    <row r="83" ht="12.75">
      <c r="A83" s="342"/>
    </row>
    <row r="84" ht="12.75">
      <c r="A84" s="342"/>
    </row>
    <row r="85" ht="12.75">
      <c r="A85" s="342"/>
    </row>
    <row r="86" ht="12.75">
      <c r="A86" s="3"/>
    </row>
    <row r="87" ht="12.75">
      <c r="A87" s="3"/>
    </row>
    <row r="88" ht="12.75">
      <c r="A88" s="3"/>
    </row>
    <row r="90" ht="13.5" thickBot="1">
      <c r="A90" s="343"/>
    </row>
    <row r="91" ht="13.5" thickTop="1"/>
    <row r="92" ht="12.75">
      <c r="A92" s="344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</sheetData>
  <sheetProtection/>
  <mergeCells count="1">
    <mergeCell ref="C21:C22"/>
  </mergeCells>
  <printOptions horizontalCentered="1" verticalCentered="1"/>
  <pageMargins left="0.3937007874015748" right="0.3937007874015748" top="0.984251968503937" bottom="0.1968503937007874" header="0.5118110236220472" footer="0.5118110236220472"/>
  <pageSetup horizontalDpi="300" verticalDpi="300" orientation="landscape" paperSize="9" r:id="rId1"/>
  <headerFooter alignWithMargins="0">
    <oddHeader>&amp;CStellenrahmenplan; hier: Hilfsrechnung - Planungsbeträge&amp;RSeite &amp;P von &amp;N</oddHead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Willudda, Birgit</cp:lastModifiedBy>
  <cp:lastPrinted>2014-12-18T12:52:11Z</cp:lastPrinted>
  <dcterms:created xsi:type="dcterms:W3CDTF">1996-10-17T05:27:31Z</dcterms:created>
  <dcterms:modified xsi:type="dcterms:W3CDTF">2015-02-10T09:56:40Z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COO.2122.100.2.1402733</vt:lpwstr>
  </property>
  <property fmtid="{D5CDD505-2E9C-101B-9397-08002B2CF9AE}" pid="3" name="FSC#COOELAK@1.1001:Subject">
    <vt:lpwstr>Muster_Stellenrahmenplanung 2017 ff._(Kurzfassung)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Willudda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03.12.2014</vt:lpwstr>
  </property>
  <property fmtid="{D5CDD505-2E9C-101B-9397-08002B2CF9AE}" pid="18" name="FSC#COOELAK@1.1001:OU">
    <vt:lpwstr>HAUSH (Haushaltsbüro)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*COO.2122.100.2.1402733*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FSCGOVDE@1.1001:FileRefOUEmail">
    <vt:lpwstr/>
  </property>
  <property fmtid="{D5CDD505-2E9C-101B-9397-08002B2CF9AE}" pid="42" name="FSC#FSCGOVDE@1.1001:ProcedureReference">
    <vt:lpwstr/>
  </property>
  <property fmtid="{D5CDD505-2E9C-101B-9397-08002B2CF9AE}" pid="43" name="FSC#FSCGOVDE@1.1001:FileSubject">
    <vt:lpwstr/>
  </property>
  <property fmtid="{D5CDD505-2E9C-101B-9397-08002B2CF9AE}" pid="44" name="FSC#FSCGOVDE@1.1001:ProcedureSubject">
    <vt:lpwstr/>
  </property>
  <property fmtid="{D5CDD505-2E9C-101B-9397-08002B2CF9AE}" pid="45" name="FSC#FSCGOVDE@1.1001:SignFinalVersionBy">
    <vt:lpwstr/>
  </property>
  <property fmtid="{D5CDD505-2E9C-101B-9397-08002B2CF9AE}" pid="46" name="FSC#FSCGOVDE@1.1001:SignFinalVersionAt">
    <vt:lpwstr/>
  </property>
  <property fmtid="{D5CDD505-2E9C-101B-9397-08002B2CF9AE}" pid="47" name="FSC#FSCGOVDE@1.1001:ProcedureRefBarCode">
    <vt:lpwstr/>
  </property>
  <property fmtid="{D5CDD505-2E9C-101B-9397-08002B2CF9AE}" pid="48" name="FSC#FSCGOVDE@1.1001:FileAddSubj">
    <vt:lpwstr/>
  </property>
  <property fmtid="{D5CDD505-2E9C-101B-9397-08002B2CF9AE}" pid="49" name="FSC#FSCGOVDE@1.1001:DocumentSubj">
    <vt:lpwstr/>
  </property>
  <property fmtid="{D5CDD505-2E9C-101B-9397-08002B2CF9AE}" pid="50" name="FSC#FSCGOVDE@1.1001:FileRel">
    <vt:lpwstr/>
  </property>
  <property fmtid="{D5CDD505-2E9C-101B-9397-08002B2CF9AE}" pid="51" name="FSC#COOELAK@1.1001:CurrentUserRolePos">
    <vt:lpwstr>Sachbearbeiter/-in</vt:lpwstr>
  </property>
  <property fmtid="{D5CDD505-2E9C-101B-9397-08002B2CF9AE}" pid="52" name="FSC#COOELAK@1.1001:CurrentUserEmail">
    <vt:lpwstr>Birgit.Willudda@evlka.de</vt:lpwstr>
  </property>
</Properties>
</file>